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eddap\Desktop\"/>
    </mc:Choice>
  </mc:AlternateContent>
  <xr:revisionPtr revIDLastSave="0" documentId="13_ncr:1_{F75D20A7-044A-472A-9A44-085D4D1F2345}" xr6:coauthVersionLast="47" xr6:coauthVersionMax="47" xr10:uidLastSave="{00000000-0000-0000-0000-000000000000}"/>
  <bookViews>
    <workbookView xWindow="28680" yWindow="-120" windowWidth="29040" windowHeight="15840" tabRatio="500" activeTab="1" xr2:uid="{00000000-000D-0000-FFFF-FFFF00000000}"/>
  </bookViews>
  <sheets>
    <sheet name="Costituzione" sheetId="1" r:id="rId1"/>
    <sheet name="Utilizzo" sheetId="2" r:id="rId2"/>
    <sheet name="Dati utili fond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41" i="2" l="1"/>
  <c r="C25" i="2"/>
  <c r="C18" i="2"/>
  <c r="C15" i="2"/>
  <c r="C42" i="2" s="1"/>
  <c r="C4" i="2"/>
  <c r="C16" i="2" s="1"/>
  <c r="C88" i="1" l="1"/>
  <c r="C81" i="1"/>
  <c r="C64" i="1"/>
  <c r="C84" i="1" s="1"/>
  <c r="C50" i="1"/>
  <c r="C52" i="1" s="1"/>
  <c r="C35" i="1"/>
  <c r="C29" i="1"/>
  <c r="C28" i="1"/>
  <c r="C25" i="1"/>
  <c r="C20" i="1"/>
  <c r="C5" i="2" l="1"/>
  <c r="C54" i="1"/>
  <c r="C65" i="1" s="1"/>
  <c r="C3" i="2" s="1"/>
  <c r="C44" i="2" s="1"/>
  <c r="C10" i="1" l="1"/>
</calcChain>
</file>

<file path=xl/sharedStrings.xml><?xml version="1.0" encoding="utf-8"?>
<sst xmlns="http://schemas.openxmlformats.org/spreadsheetml/2006/main" count="258" uniqueCount="206">
  <si>
    <t>Comune di Palau</t>
  </si>
  <si>
    <t>Preventivo</t>
  </si>
  <si>
    <t>2026</t>
  </si>
  <si>
    <t>RISORSE FISSE AVENTI CARATTERE DI CERTEZZA E STABILITÀ</t>
  </si>
  <si>
    <t>Risorse storiche</t>
  </si>
  <si>
    <t>Totale Risorse storiche - Unico importo consolidato art. 67 c. 1 CCNL 22.05.2018 (A)</t>
  </si>
  <si>
    <t>181.794,23</t>
  </si>
  <si>
    <t>Incrementi stabili soggetti al limite</t>
  </si>
  <si>
    <t>Art. 67 c. 2 lett. c) CCNL 2018 - RIA e assegni ad personam</t>
  </si>
  <si>
    <t>3.115,03</t>
  </si>
  <si>
    <t>1.000,00</t>
  </si>
  <si>
    <t>Totale incrementi stabili (a)</t>
  </si>
  <si>
    <t>Incrementi con carattere di certezza e stabilità NON soggetti al limite</t>
  </si>
  <si>
    <t>Art. 67 c. 2 lett. b) CCNL 2018 - Rivalutazione delle PEO</t>
  </si>
  <si>
    <t>2.488,85</t>
  </si>
  <si>
    <t>Art. 67 c. 2 lett. a) CCNL 2018 – Incremento € 83,20 per dipendente, a valere dal 2019</t>
  </si>
  <si>
    <t>5.158,40</t>
  </si>
  <si>
    <t xml:space="preserve">Art. 79 c. 1 lett. b) CCNL 2022 – Incremento € 84,50 per dipendente, a valere dal 2021 </t>
  </si>
  <si>
    <t>4.985,50</t>
  </si>
  <si>
    <t>Art. 79 c. 1 lett. d) CCNL 2022 - Rivalutazione delle PEO</t>
  </si>
  <si>
    <t>5.226,78</t>
  </si>
  <si>
    <t xml:space="preserve">Art. 79 c. 1 bis CCNL 2022 – Differenze stipendiali tra B3 e B1 e tra D3 e D1 </t>
  </si>
  <si>
    <t>20.348,78</t>
  </si>
  <si>
    <t>Art. 58 c.1  CCNL 2026 - 0,14% MONTE SALARI 2021 a valere dal 2024</t>
  </si>
  <si>
    <t>2.194,10</t>
  </si>
  <si>
    <t>Art. 14 c. 1 bis DL 25/2025 convertito in Legge 69/2025 – incremento fondo risorse decentrate in deroga all’art. 23 c. 2 D.Lgs 75/2015</t>
  </si>
  <si>
    <t>0,00</t>
  </si>
  <si>
    <r>
      <rPr>
        <b/>
        <sz val="10"/>
        <rFont val="Tahoma"/>
        <family val="2"/>
      </rPr>
      <t>Totale inc</t>
    </r>
    <r>
      <rPr>
        <b/>
        <sz val="10"/>
        <color rgb="FF000000"/>
        <rFont val="Tahoma"/>
        <family val="2"/>
      </rPr>
      <t>rementi stabili non soggetti al limite (b)</t>
    </r>
  </si>
  <si>
    <t>DECURTAZIONI – a detrarre soggette a limite</t>
  </si>
  <si>
    <t>Decurtazione ATA. Risorse o riduzioni derivanti dal salario accessorio per personale trasferito a seguito del decentramento e delega di funzioni (personale Ata)</t>
  </si>
  <si>
    <t>Art. 19 c. 1  CCNL 1.4.1999 Reinquadramento personale  area di vigilanza e personale della prima e seconda qualifica funzionale</t>
  </si>
  <si>
    <t>204,52</t>
  </si>
  <si>
    <t>6.059,80</t>
  </si>
  <si>
    <t>Totale decurtazioni parte stabile soggetta al limite (c1)</t>
  </si>
  <si>
    <t>DECURTAZIONI – a detrarre  NON soggette al limite</t>
  </si>
  <si>
    <t>Totale decurtazioni parte stabile NON soggetta al limite (c2)</t>
  </si>
  <si>
    <t>Totale risorse fisse aventi carattere di certezza e stabilità SOGGETTE al limite (A+a-c1)</t>
  </si>
  <si>
    <t>I – TOTALE RISORSE FISSE AVENTI CARATTERE DI CERTEZZA E STABILITÀ (A+a+b-c1-c2)</t>
  </si>
  <si>
    <t xml:space="preserve">RISORSE VARIABILI </t>
  </si>
  <si>
    <t>Risorse variabili sottoposte al limite</t>
  </si>
  <si>
    <t>Art. 67 c. 3 lett. c) CCNL 2018 - Legge Regionale specifica (es. SARDEGNA n. 19 del 1997)</t>
  </si>
  <si>
    <t>9.697,85</t>
  </si>
  <si>
    <t>378,19</t>
  </si>
  <si>
    <t>Totale voci variabili  sottoposte al limite (d)</t>
  </si>
  <si>
    <t>10.076,04</t>
  </si>
  <si>
    <t>Decurtazioni risorse variabili sottoposte al limite</t>
  </si>
  <si>
    <t>Altre decurtazioni</t>
  </si>
  <si>
    <t>Totale decurtazioni parte variabile sottoposte al limite</t>
  </si>
  <si>
    <t>Totale voci variabili soggette al limite al netto di altre decurtazioni</t>
  </si>
  <si>
    <t>Risorse variabili NON sottoposte al limite</t>
  </si>
  <si>
    <t>Art. 67 c. 3 lett. c) CCNL 2018 - compensi ISTAT</t>
  </si>
  <si>
    <t>7.746,79</t>
  </si>
  <si>
    <t>14.615,61</t>
  </si>
  <si>
    <t>Art. 67 c. 3 lett. c) CCNL 21.5.2018 - Compensi IMU e TARI c. 1091 Lex 145/2018 Legge di bilancio 2019</t>
  </si>
  <si>
    <t>8.768,81</t>
  </si>
  <si>
    <t>2.752,85</t>
  </si>
  <si>
    <t>2.408,49</t>
  </si>
  <si>
    <t>Art. 58 c.2  CCNL 2026 - Incremento 0,22% MONTE SALARI 2021 - Incremento da ripartire in maniera proporzionale tra EQ e “fondo” sulla base degli importi relativi all’anno 2024. RECUPERO UNA TANTUM ANNO 2025</t>
  </si>
  <si>
    <t>4.388,21</t>
  </si>
  <si>
    <t>8.854,94</t>
  </si>
  <si>
    <t>Totale Voci Variabili  NON sottoposte al limite (e)</t>
  </si>
  <si>
    <t>II – TOTALE RISORSE VARIABILI (d+e)</t>
  </si>
  <si>
    <t>131.735,37</t>
  </si>
  <si>
    <t>III - TOTALE RISORSE FONDO PRIMA DELLE DECURTAZIONI (I+II)</t>
  </si>
  <si>
    <t>DECURTAZIONI ANNI PRECEDENTI</t>
  </si>
  <si>
    <t>Decurtazioni ai sensi dell'art. 9 c. 2 bis secondo periodo L. 122/2010</t>
  </si>
  <si>
    <r>
      <rPr>
        <sz val="11"/>
        <rFont val="Calibri"/>
        <family val="2"/>
      </rPr>
      <t xml:space="preserve">Decurtazioni operate nel 2014 (cessazione e rispetto limite - periodo 2011/2014) - </t>
    </r>
    <r>
      <rPr>
        <b/>
        <sz val="11"/>
        <color rgb="FF000000"/>
        <rFont val="Calibri"/>
        <family val="2"/>
      </rPr>
      <t xml:space="preserve"> (f)</t>
    </r>
  </si>
  <si>
    <t>Decurtazioni totali operate nel 2016 per cessazioni e rispetto limite 2015</t>
  </si>
  <si>
    <t>Decurtazioni operate nel 2016 (cessazione e rispetto limite 2015) -  (g)</t>
  </si>
  <si>
    <t>3.610,63</t>
  </si>
  <si>
    <t>Decurtazioni per rispetto limite</t>
  </si>
  <si>
    <r>
      <rPr>
        <sz val="10"/>
        <rFont val="Tahoma"/>
        <family val="2"/>
      </rPr>
      <t xml:space="preserve">Decurtazione dovuta per rispetto limite 2016 </t>
    </r>
    <r>
      <rPr>
        <b/>
        <sz val="10"/>
        <rFont val="Tahoma"/>
        <family val="2"/>
      </rPr>
      <t>(h)</t>
    </r>
  </si>
  <si>
    <t>True</t>
  </si>
  <si>
    <r>
      <rPr>
        <b/>
        <sz val="13"/>
        <rFont val="Tahoma"/>
        <family val="2"/>
      </rPr>
      <t xml:space="preserve"> IV – TOTALE RISORSE </t>
    </r>
    <r>
      <rPr>
        <b/>
        <sz val="13"/>
        <color rgb="FF000000"/>
        <rFont val="Tahoma"/>
        <family val="2"/>
      </rPr>
      <t>FONDO SOGGETTO AL LIMITE DOPO LE DECURTAZIONI     (A+a-c+d-f-g-h)</t>
    </r>
  </si>
  <si>
    <t>186.110,35</t>
  </si>
  <si>
    <t xml:space="preserve"> V – TOTALE FONDO DECURTATO INCLUSE LE SOMME NON SOTTOPOSTE AL LIMITE (IV+e+b -c2)</t>
  </si>
  <si>
    <t>348.172,09</t>
  </si>
  <si>
    <t>FONDO STRAORDINARIO -  Art. 14 c. 1 CCNL 1.4.1999</t>
  </si>
  <si>
    <t>Fondo straordinario  stanziato</t>
  </si>
  <si>
    <t>3.005,78</t>
  </si>
  <si>
    <t>(-) Fondo straordinario  erogato</t>
  </si>
  <si>
    <t/>
  </si>
  <si>
    <t>TOTALE SALARIO ACCESSORIO per rispetto tetto art. 23 c. 2 del D.Lgs 75/2017</t>
  </si>
  <si>
    <t>RISORSE ANNO DI RIFERIMENTO: 2016</t>
  </si>
  <si>
    <t>Fondo complessivo risorse decentrate soggette al limite (decurtato  per  conglobamento indennità di COMPARTO) 2016</t>
  </si>
  <si>
    <t>197.940,80</t>
  </si>
  <si>
    <t>Indennità di Posizione e risultato PO 2016</t>
  </si>
  <si>
    <t>106.139,27</t>
  </si>
  <si>
    <t>Fondo Straordinario 2016</t>
  </si>
  <si>
    <t>Indennità di Posizione e risultato DIRIGENTI 2016</t>
  </si>
  <si>
    <t>Trattamento accessorio SEGRETARIO COMUNALE/GENERALE 2016</t>
  </si>
  <si>
    <t>2.632,52</t>
  </si>
  <si>
    <t>TOTALE TRATTAMENTO ACCESSORIO SOGGETTO AL LIMITE ART. 23 C. 2 D.LGS 75/2017</t>
  </si>
  <si>
    <t>RISORSE ANNO DI RIFERIMENTO: 2026</t>
  </si>
  <si>
    <t>Fondo complessivo risorse decentrate soggette al limite</t>
  </si>
  <si>
    <t>123.044,60</t>
  </si>
  <si>
    <t xml:space="preserve">Fondo Straordinario </t>
  </si>
  <si>
    <t>TOTALE TRATTAMENTO ACCESSORIO SOGGETTO AL LIMITE ART. 23 C. 2 D.LGS 75/2017 COMPRESO Quota integrazione EQ finanziate dalla rinuncia delle capacità assunzionali (Incremento Art. 11-bis comma 2 D.L. 135/2018),  Quota art. 33 del DL 34/2019, Art. 79 c. 3 CCNL 2022, Art. 58 c.2  CCNL 2026  e Quota Art. 14 c. 1 bis DL 25/2025 convertito in Legge 69/2025</t>
  </si>
  <si>
    <t>Totale integrazioni EQ non soggette al limite (vedi dettaglio sotto)</t>
  </si>
  <si>
    <t>2.442,36</t>
  </si>
  <si>
    <r>
      <rPr>
        <b/>
        <sz val="16"/>
        <rFont val="Arial"/>
        <family val="2"/>
      </rPr>
      <t>RISPETTO DEL LIMITE TRATTAMENTO ACCESSORIO COMPRESO Quote integrazioni EQ</t>
    </r>
    <r>
      <rPr>
        <b/>
        <sz val="16"/>
        <color rgb="FF000000"/>
        <rFont val="Arial"/>
        <family val="2"/>
      </rPr>
      <t xml:space="preserve"> (vedi dettaglio sotto)</t>
    </r>
  </si>
  <si>
    <t>Ok</t>
  </si>
  <si>
    <t>Totale integrazioni EQ non soggette al limite (dettaglio)</t>
  </si>
  <si>
    <t xml:space="preserve"> Quota integrazione EQ finanziate Art. 79 c. 3 CCNL 2022 – Incremento 0,22 MONTE SALARI 2018</t>
  </si>
  <si>
    <t>1.402,97</t>
  </si>
  <si>
    <t xml:space="preserve"> Quota Integrazione EQ finanziate Art. 58 c.2  CCNL 2026 - Incremento 0,22% MONTE SALARI 2021 (ATTENZIONE: per il 2026 anche UNA TANTUM 2025)</t>
  </si>
  <si>
    <t>1.039,39</t>
  </si>
  <si>
    <t xml:space="preserve">Totale integrazioni EQ non soggette al limite </t>
  </si>
  <si>
    <t>VERIFICA RISPETTO ART. 8 COMMA 3 DL 13/2023 - Incremento, oltre il limite 2016, della componente variabile dei fondi per la contrattazione integrativa 
Massimo 5% della componente stabile del fondo certificato nel 2016</t>
  </si>
  <si>
    <t>OK</t>
  </si>
  <si>
    <t>UTILIZZO FONDO</t>
  </si>
  <si>
    <t xml:space="preserve"> V- TOTALE FONDO DECURTATO INCLUSE LE SOMME NON SOTTOPOSTE AL LIMITE (B+C) di cui:</t>
  </si>
  <si>
    <t>TOTALE RISORSE FISSE AVENTI CARATTERE DI CERTEZZA DOPO LE DECURTAZIONI (B)</t>
  </si>
  <si>
    <t>216.436,72</t>
  </si>
  <si>
    <t>TOTALE RISORSE VARIABILI TOLTE LE DECURTAZIONI INCLUSE LE SOMME NON SOTTOPOSTE A BLOCCO ( C)</t>
  </si>
  <si>
    <t>UTILIZZO FONDO PARTE STABILE</t>
  </si>
  <si>
    <t>PREVENTIVO</t>
  </si>
  <si>
    <t>CONSUNTIVO</t>
  </si>
  <si>
    <r>
      <rPr>
        <b/>
        <sz val="10"/>
        <rFont val="Tahoma"/>
        <family val="2"/>
      </rPr>
      <t>Differenziali stipendiali in godimento (dal 2023)</t>
    </r>
    <r>
      <rPr>
        <i/>
        <sz val="10"/>
        <rFont val="Tahoma"/>
        <family val="2"/>
      </rPr>
      <t xml:space="preserve">                     </t>
    </r>
  </si>
  <si>
    <t>32.325,00</t>
  </si>
  <si>
    <r>
      <rPr>
        <b/>
        <sz val="10"/>
        <rFont val="Tahoma"/>
        <family val="2"/>
      </rPr>
      <t>Progressioni economiche STORICHE</t>
    </r>
    <r>
      <rPr>
        <sz val="10"/>
        <rFont val="Tahoma"/>
        <family val="2"/>
      </rPr>
      <t xml:space="preserve">                           </t>
    </r>
  </si>
  <si>
    <t>57.421,74</t>
  </si>
  <si>
    <r>
      <rPr>
        <b/>
        <sz val="10"/>
        <rFont val="Tahoma"/>
        <family val="2"/>
      </rPr>
      <t>Indennità di comparto</t>
    </r>
    <r>
      <rPr>
        <sz val="10"/>
        <rFont val="Tahoma"/>
        <family val="2"/>
      </rPr>
      <t xml:space="preserve"> art. 60 CCNL 2020, quota a carico fondo</t>
    </r>
  </si>
  <si>
    <t>22.572,96</t>
  </si>
  <si>
    <r>
      <rPr>
        <b/>
        <sz val="10"/>
        <color rgb="FF000000"/>
        <rFont val="Tahoma"/>
        <family val="2"/>
      </rPr>
      <t xml:space="preserve">Differenziali stipendiali </t>
    </r>
    <r>
      <rPr>
        <sz val="10"/>
        <color rgb="FF000000"/>
        <rFont val="Tahoma"/>
        <family val="2"/>
      </rPr>
      <t xml:space="preserve">specificatamente contratte nel CCDI dell'anno                                </t>
    </r>
  </si>
  <si>
    <t>Totale utilizzo risorse stabili (D)</t>
  </si>
  <si>
    <t>SOMME STABILI ANCORA DISPONIBILI ALLA CONTRATTAZIONE (E=B-D)</t>
  </si>
  <si>
    <t>Totale utilizzo progressioni</t>
  </si>
  <si>
    <r>
      <rPr>
        <b/>
        <sz val="14"/>
        <rFont val="Tahoma"/>
        <family val="2"/>
      </rPr>
      <t>UTILIZZO FONDO RISORSE VINCOLATE (</t>
    </r>
    <r>
      <rPr>
        <b/>
        <sz val="12"/>
        <rFont val="Tahoma"/>
        <family val="2"/>
      </rPr>
      <t>Art. 80 c. 2 lett. G  CCNL 2022</t>
    </r>
    <r>
      <rPr>
        <b/>
        <sz val="14"/>
        <rFont val="Tahoma"/>
        <family val="2"/>
      </rPr>
      <t>)</t>
    </r>
  </si>
  <si>
    <t>Art. 59 c. 2 lett. g) CCNL 2026 - INCENTIVI PER FUNZIONI TECNICHE</t>
  </si>
  <si>
    <t>Art. 70 ter CCNL 2018 - compensi ISTAT</t>
  </si>
  <si>
    <t>Art. 59 c. 2 lett. g) CCNL 2026 -  Compensi IMU e TARI c. 1091 Lex 145/2018 Legge di bilancio 2019</t>
  </si>
  <si>
    <t>Totale utilizzo risorse vincolate (F)</t>
  </si>
  <si>
    <t>SOMME VARIABILI ANCORA DISPONIBILI ALLA CONTRATTAZIONE (G=C-F)</t>
  </si>
  <si>
    <t>47.909,42</t>
  </si>
  <si>
    <t>DESTINAZIONI REGOLATE IN SEDE DI CONTRATTAZIONE INTEGRATIVA</t>
  </si>
  <si>
    <t>DI CUI FINANZIATE DA PARTE STABILE</t>
  </si>
  <si>
    <t>DI CUI FINANZIATE DA PARTE VARIABILE</t>
  </si>
  <si>
    <t>Totale utilizzo altre indennità (H)</t>
  </si>
  <si>
    <t>VI - TOTALE GENERALE UTILIZZO (D+F+H)</t>
  </si>
  <si>
    <t>VII- RISORSE ANCORA DISPONIBILI A SEGUITO DI UTILIZZO (V-VI)</t>
  </si>
  <si>
    <r>
      <rPr>
        <b/>
        <sz val="12"/>
        <color rgb="FF000000"/>
        <rFont val="Tahoma"/>
        <family val="2"/>
      </rPr>
      <t xml:space="preserve">VERIFICA RISPETTO ART. 59 COMMA 3 CCNL 2026
</t>
    </r>
    <r>
      <rPr>
        <sz val="10"/>
        <color rgb="FF000000"/>
        <rFont val="Tahoma"/>
        <family val="2"/>
      </rPr>
      <t xml:space="preserve">3. La contrattazione collettiva integrativa destina ai trattamenti economici di cui al comma 2, lettere a), b), c), d), e), f), la parte prevalente delle risorse di cui all’art. 79, comma 2 (Fondo risorse decentrate) del CCNL 16.11.2022, ove stanziate, con esclusione delle lettere c), f), g) del comma 3 dell’art. 67 del CCNL 21.05.2018 e, specificamente, alla performance almeno il 30% delle risorse destinate ai suddetti trattamenti economici. </t>
    </r>
  </si>
  <si>
    <t>ATTENZIONE, NON è STATO RISPETTATO L’ART. 59 COMMA 3 CCNL 2026 e, specificamente, alla performance almeno il 30% di tali risorse</t>
  </si>
  <si>
    <t xml:space="preserve">INFORMAZIONI UTILI PER CALCOLARE LE DECURTAZIONI </t>
  </si>
  <si>
    <t>ANNO 2016</t>
  </si>
  <si>
    <t>FONDO STABILE 2016</t>
  </si>
  <si>
    <t>180.709,46</t>
  </si>
  <si>
    <t xml:space="preserve">Art. 60 CCNL 2026 – Decurtazione indennità di COMPARTO per parziale conglobamento nello stipendio tabellare a valere dal 1.1.2026 </t>
  </si>
  <si>
    <t>FONDO VARIABILE 2016 sottoposto al limite</t>
  </si>
  <si>
    <t>26.901,77</t>
  </si>
  <si>
    <t>Decurtazioni parte stabile ai sensi dell'art. 9 C. 2 bis secondo periodo L. 122/2010 (decurtazione operata nel 2014)</t>
  </si>
  <si>
    <t>Decurtazioni parte variabile ai sensi dell'art. 9 C. 2 bis secondo periodo L. 122/2010 (decurtazione operata nel 2014)</t>
  </si>
  <si>
    <t>Decurtazioni PARTE STABILE operate nel 2016 per cessazioni e rispetto limite 2015</t>
  </si>
  <si>
    <t>% di decurtazione per rispetto limite 2016 da imputare sulle risorse stabili</t>
  </si>
  <si>
    <t>100,00</t>
  </si>
  <si>
    <t>% di decurtazione per rispetto limite 2016 da imputare sulle risorse variabili</t>
  </si>
  <si>
    <t>N. Dipendenti al 31.12.2018</t>
  </si>
  <si>
    <t>54,00</t>
  </si>
  <si>
    <t>N. Dipendenti in servizio nell'anno</t>
  </si>
  <si>
    <t>Art. 33 c. 2 DL 34/2019 - Quota di incremento valore medio procapite del trattamento accessorio rispetto al 2018 (Complessiva: fondo risorse decentrate e fondo PO)</t>
  </si>
  <si>
    <t>DI SEGUITO VENGONO RIPORTATI I VALORI TEORICI DEL FONDO 2016 ADEGUATI IN CASO DI “TRAVASO” TRA FONDO STRAORDINARIO/FONDO P.O. E FONDO PRODUTTIVITA'</t>
  </si>
  <si>
    <r>
      <rPr>
        <sz val="16"/>
        <color rgb="FF000000"/>
        <rFont val="Arial"/>
        <family val="2"/>
      </rPr>
      <t xml:space="preserve">TOTALE FONDO STABILE 2016 (decurtato  per  conglobamento indennità di COMPARTO) DOPO LE DECURTAZIONI OPERATE NEL PERIODO 2011/2014  E NEL 2016 </t>
    </r>
    <r>
      <rPr>
        <b/>
        <sz val="16"/>
        <color rgb="FF000000"/>
        <rFont val="Arial"/>
        <family val="2"/>
      </rPr>
      <t>E ADEGUATO AL DL 34/2019</t>
    </r>
  </si>
  <si>
    <t>172.039,03</t>
  </si>
  <si>
    <t>TOTALE FONDO STABILE 2016 (decurtato  per  conglobamento indennità di COMPARTO) DOPO LE DECURTAZIONI OPERATE NEL PERIODO 2011/2014  E NEL 2016 E ADEGUATO AL DL 34/2019  E incrementi TAGLIANDO FONDO STRAORDINARIO  garantendo il rispetto del limite complessivo del salario accessorio E decurtazione TAGLIANDO FONDO TRATTAMENTO ACCESSORIO A FAVORE DEL FONDO EQ</t>
  </si>
  <si>
    <r>
      <rPr>
        <sz val="16"/>
        <color rgb="FF000000"/>
        <rFont val="Arial"/>
        <family val="2"/>
      </rPr>
      <t xml:space="preserve">TOTALE FONDO VARIABILE 2016 sottoposto al limite DOPO LE DECURTAZIONI OPERATE NEL PERIODO 2011/2014  E NEL 2016 </t>
    </r>
    <r>
      <rPr>
        <b/>
        <sz val="16"/>
        <color rgb="FF000000"/>
        <rFont val="Arial"/>
        <family val="2"/>
      </rPr>
      <t>E ADEGUATO AL DL 34/2019</t>
    </r>
  </si>
  <si>
    <r>
      <rPr>
        <sz val="16"/>
        <color rgb="FF000000"/>
        <rFont val="Arial"/>
        <family val="2"/>
      </rPr>
      <t xml:space="preserve">TOTALE FONDO VARIABILE 2016 sottoposto al limite DOPO LE DECURTAZIONI OPERATE NEL PERIODO 2011/2014  E NEL 2016 </t>
    </r>
    <r>
      <rPr>
        <b/>
        <sz val="16"/>
        <color rgb="FF000000"/>
        <rFont val="Arial"/>
        <family val="2"/>
      </rPr>
      <t>E ADEGUATO AL DL 34/2019 E INCREMENTI TAGLIANDO EQ  garantendo il rispetto del limite complessivo del salario accessorio</t>
    </r>
  </si>
  <si>
    <t>TOTALE FONDO 2016 DECURTATO PER RISPETTO LIMITE E ADEGUATO AL DL 34/2019 (decurtato  per  conglobamento indennità di COMPARTO)</t>
  </si>
  <si>
    <t>198.940,80</t>
  </si>
  <si>
    <t>TOTALE FONDO 2016 DECURTATO PER RISPETTO LIMITE (decurtato  per  conglobamento indennità di COMPARTO) E ADEGUATO AL DL 34/2019 E incrementi TAGLIANDO FONDO STRAORDINARIO e/o EQ  garantendo il rispetto del limite complessivo del salario accessorio E decurtazione TAGLIANDO FONDO TRATTAMENTO ACCESSORIO A FAVORE DEL FONDO EQ</t>
  </si>
  <si>
    <t>ANNO CORRENTE</t>
  </si>
  <si>
    <t xml:space="preserve">TOTALE RISORSE FISSE DELL'ANNO AVENTI CARATTERE DI CERTEZZA DOPO LE DECURTAZIONI OPERATE NEL PERIODO 2011/2014 E NEL 2016 </t>
  </si>
  <si>
    <t>176.034,31</t>
  </si>
  <si>
    <t xml:space="preserve">TOTALE RISORSE VARIABILI DOPO LE DECURTAZIONI OPERATE NEL PERIODO 2011/2014 E NEL 2016 </t>
  </si>
  <si>
    <t xml:space="preserve">TOTALE FONDO DELL'ANNO  PER RISPETTO LIMITE 2016  </t>
  </si>
  <si>
    <t>DECURTAZIONE DOVUTA SULLE RISORSE FISSE AVENTI CARATTERE DI CERTEZZA PER RISPETTO LIMITE</t>
  </si>
  <si>
    <t>DECURTAZIONE DOVUTA SULLE RISORSE VARIABILI PER RISPETTO LIMITE</t>
  </si>
  <si>
    <t>TOTALE RISORSE FISSE AVENTI CARATTERE DI CERTEZZA E STABILITÀ DOPO LA DECURTAZIONE PER RISPETTO LIMITE</t>
  </si>
  <si>
    <t xml:space="preserve">TOTALE VOCI VARIABILI DOPO LA DECURTAZIONE PER RISPETTO LIMITE </t>
  </si>
  <si>
    <t>TOTALE RISORSE FONDO DECURTATO PER RISPETTO LIMITE E ADEGUATO AL DL 34/2019</t>
  </si>
  <si>
    <t>TOTALE FONDO DECURTATO E ADEGUATO AL DL 34/2019, INCLUSE LE SOMME NON SOTTOPOSTE AL LIMITE</t>
  </si>
  <si>
    <t xml:space="preserve">TOTALE RISORSE STABILI TOLTE LE DECURTAZIONI INCLUSE LE SOMME NON SOTTOPOSTE A BLOCCO </t>
  </si>
  <si>
    <t xml:space="preserve">TOTALE RISORSE VARIABILI TOLTE LE DECURTAZIONI INCLUSE LE SOMME NON SOTTOPOSTE A BLOCCO </t>
  </si>
  <si>
    <r>
      <rPr>
        <b/>
        <sz val="16"/>
        <rFont val="Arial"/>
        <family val="2"/>
      </rPr>
      <t xml:space="preserve">Totale risorse stabili PER L'APPLICAZIONE dell'art. 14 c. 1 bis DL 25/2025 convertito in Legge 69/2025 </t>
    </r>
    <r>
      <rPr>
        <sz val="16"/>
        <rFont val="Arial"/>
        <family val="2"/>
      </rPr>
      <t>(compreso quota  per  conglobamento indennità di COMPARTO)</t>
    </r>
  </si>
  <si>
    <t>222.496,52</t>
  </si>
  <si>
    <t>Art. 33 comma 2 DL 34/2019 - Incremento valore medio procapite del fondo rispetto al 2018-numero di dipendneti al 2026, pari a 54,50 (calcolati per cedolini) è superiore ai dipendenti in servizio al 31.12.2018 a tempo indeterminato (54). L'integrazione del salario accessorio nel complesso di 2632,52 € di cui una parte viene ripartita per integrare il fondo(€ 1000) e una parte per integrazione delle PO 1632,52</t>
  </si>
  <si>
    <t>Quota di incremento valore medio procapite del trattamento accessorio rispetto al 2018 - Art. 33 c. 2 DL 34/2019- aumento virtuale limite 2016-numero di dipendneti al 2026, pari a 54,50 (calcolati per cedolini) è superiore ai dipendenti in servizio al 31.12.2018 a tempo indeterminato (54). L'integrazione del salario accessorio nel complesso di 2632,52 € di cui una parte viene ripartita per integrare il fondo(€ 1000) e una parte per integrazione delle PO 1632,52</t>
  </si>
  <si>
    <t>Art. 60 CCNL 2026 – Decurtazione per parziale conglobamento dell’indennità di COMPARTO nello stipendio tabellare a valere dal 1.1.2026 -Calcolato per 55,00 dipendenti, vedi foglio di calcolo (compreso STAFF sindaco PT 50%)</t>
  </si>
  <si>
    <t>Art. 67 c. 3 lett. d) CCNL 2018 - Ria e assegni ad personam personale cessato quota rateo anno di cessazione-Quota ratei dei cessati al 31.7.2025 e al 31.8.2025</t>
  </si>
  <si>
    <t>Art. 67 c. 3 lett. c) CCNL 2018 - INCENTIVI PER FUNZIONI TECNICHE-Quota incentivi comunicati 5733,61+629,96+8252,04= TOT 14.615,61</t>
  </si>
  <si>
    <t>Art. 67 c. 3 Lettera C) CCNL 2018 - QUOTA RAS comparto unico importo lordo € 69.715,14, inserita al lordo perchè destinato al welfare</t>
  </si>
  <si>
    <t>Art. 79 c. 3 CCNL 2022 – Incremento 0,22 MONTE SALARI 2018 - Incremento da ripartire in maniera proporzionale tra EQ e “fondo” sulla base degli importi relativi all’anno 2021.  QUOTA ANNO 2026-MS 2018 1889008. Integrazioen totale 0,22%= € 4.155,82, da ripartire proporzionalmente al 66,24% al fondo per € 2752,85 e al 33,76% alle EQ € 1402,97 (in base ai dati 2021)</t>
  </si>
  <si>
    <t>Art. 58 c.2  CCNL 2026 - Incremento 0,22% MONTE SALARI 2021 - Incremento da ripartire in maniera proporzionale tra EQ e “fondo” sulla base degli importi relativi all’anno 2024.  QUOTA ANNO 2026-Totale Monte Salari (netto di oneri e arretrati) 2021 € 1.567.217,00 - integrazione TOTALE € 3.447,88, di cui Quota fondo € 2.408,49 (69,85% del 2024) e quota Indennità risultato PO € 1.039,39 (30,15%)</t>
  </si>
  <si>
    <t>Art. 58 c.1  CCNL 2026 – 0,14% MONTE SALARI 2021 a valere dal 2024 RECUPERO UNA TANTUM 2024 E 2025-Totale Monte Salari (netto di oneri e arretrati) 2021 € 1.567.217,00, integrazione annuale 2194,10* 2 annualità= € 4.388,21</t>
  </si>
  <si>
    <t>Art. 8 c. 3 DL 13/2023 – Incremento per soggetti attuatori e gestori di Fondi PNNR-Calcolato su fondo stabile 2016 € 108.709,46-decurtazioni 2015 (3610,63). L'Ente comunica il rispetto di tutti i requisiti</t>
  </si>
  <si>
    <t>Indennità di Posizione e risultato EQ COMPRESO Quota integrazione EQ finanziate dalla rinuncia delle capacità assunzionali (Incremento Art. 11-bis comma 2 D.L. 135/2018),  Quota art. 33 del DL 34/2019, Art. 79 c. 3 CCNL 2022,  Art. 58 c.2  CCNL 2026 e Quota Art. 14 c. 1 bis DL 25/2025 convertito in Legge 69/2025 destinato alle EQ- Quota comunicata Po 2026 € € 99113,92 + risultato € 24.778,48 comprensivo di quota 0,22% CCNL 2018 annualità 2026 €1.402,97+ quota CCNL 2026 €2.078,77= TOT € 127.374,14 da decurtare di € 4.329,54 per garantire il rispetto del limite del 2016= TOT € 123.044,60</t>
  </si>
  <si>
    <t>Trattamento accessorio SEGRETARIO COMUNALE/GENERALE -scavalco</t>
  </si>
  <si>
    <r>
      <rPr>
        <b/>
        <sz val="10"/>
        <color rgb="FF000000"/>
        <rFont val="Tahoma"/>
        <family val="2"/>
      </rPr>
      <t>Turno</t>
    </r>
    <r>
      <rPr>
        <sz val="10"/>
        <color rgb="FF000000"/>
        <rFont val="Tahoma"/>
        <family val="2"/>
      </rPr>
      <t xml:space="preserve"> - art. 25 CCNL 2026                                  </t>
    </r>
  </si>
  <si>
    <r>
      <rPr>
        <b/>
        <sz val="10"/>
        <color rgb="FF000000"/>
        <rFont val="Tahoma"/>
        <family val="2"/>
      </rPr>
      <t xml:space="preserve">Indennità condizioni di lavoro Art. 59 c. 2 lett. c) CCNL 2026  </t>
    </r>
    <r>
      <rPr>
        <sz val="10"/>
        <color rgb="FF000000"/>
        <rFont val="Tahoma"/>
        <family val="2"/>
      </rPr>
      <t xml:space="preserve">(Maneggio valori, attività disagiate e esposte a rischi) </t>
    </r>
  </si>
  <si>
    <r>
      <rPr>
        <sz val="10"/>
        <color rgb="FF000000"/>
        <rFont val="Tahoma"/>
        <family val="2"/>
      </rPr>
      <t xml:space="preserve">Indennità di </t>
    </r>
    <r>
      <rPr>
        <b/>
        <sz val="10"/>
        <color rgb="FF000000"/>
        <rFont val="Tahoma"/>
        <family val="2"/>
      </rPr>
      <t>funzione</t>
    </r>
    <r>
      <rPr>
        <sz val="10"/>
        <color rgb="FF000000"/>
        <rFont val="Tahoma"/>
        <family val="2"/>
      </rPr>
      <t xml:space="preserve"> – Art. 97 CCNL 2022 (Vigilanza)</t>
    </r>
  </si>
  <si>
    <r>
      <rPr>
        <sz val="10"/>
        <rFont val="Tahoma"/>
        <family val="2"/>
      </rPr>
      <t>Indennità di</t>
    </r>
    <r>
      <rPr>
        <b/>
        <sz val="10"/>
        <rFont val="Tahoma"/>
        <family val="2"/>
      </rPr>
      <t xml:space="preserve"> Reperibilità </t>
    </r>
    <r>
      <rPr>
        <sz val="10"/>
        <rFont val="Tahoma"/>
        <family val="2"/>
      </rPr>
      <t>art. 24 CCNL 2018</t>
    </r>
    <r>
      <rPr>
        <b/>
        <sz val="10"/>
        <rFont val="Tahoma"/>
        <family val="2"/>
      </rPr>
      <t xml:space="preserve"> </t>
    </r>
    <r>
      <rPr>
        <sz val="10"/>
        <rFont val="Tahoma"/>
        <family val="2"/>
      </rPr>
      <t>specificatamente contrattata nel CCDI dell'anno</t>
    </r>
  </si>
  <si>
    <r>
      <rPr>
        <sz val="10"/>
        <color rgb="FF000000"/>
        <rFont val="Tahoma"/>
        <family val="2"/>
      </rPr>
      <t xml:space="preserve">Indennità </t>
    </r>
    <r>
      <rPr>
        <b/>
        <sz val="10"/>
        <color rgb="FF000000"/>
        <rFont val="Tahoma"/>
        <family val="2"/>
      </rPr>
      <t xml:space="preserve">Specifiche Responsabilità </t>
    </r>
    <r>
      <rPr>
        <sz val="10"/>
        <color rgb="FF000000"/>
        <rFont val="Tahoma"/>
        <family val="2"/>
      </rPr>
      <t>art. 84 CCNL 2022 (ex art. 17 lett. f e lett.i)</t>
    </r>
  </si>
  <si>
    <r>
      <rPr>
        <sz val="10"/>
        <rFont val="Tahoma"/>
        <family val="2"/>
      </rPr>
      <t xml:space="preserve">Art. 59 c. 2 lett. d) CCNL 2026 - </t>
    </r>
    <r>
      <rPr>
        <b/>
        <sz val="10"/>
        <rFont val="Tahoma"/>
        <family val="2"/>
      </rPr>
      <t xml:space="preserve">Compenso per prestazione lavorativa giorno di riposo previsto </t>
    </r>
    <r>
      <rPr>
        <sz val="10"/>
        <rFont val="Tahoma"/>
        <family val="2"/>
      </rPr>
      <t>dall'art. 26 comma 1 CCNL 2026</t>
    </r>
    <r>
      <rPr>
        <b/>
        <sz val="10"/>
        <rFont val="Tahoma"/>
        <family val="2"/>
      </rPr>
      <t xml:space="preserve">, </t>
    </r>
    <r>
      <rPr>
        <sz val="10"/>
        <rFont val="Tahoma"/>
        <family val="2"/>
      </rPr>
      <t>per il personale che presta attività lavorativa nel giorno destinato al riposo settimanale  contrattate nel CCDI dell'anno</t>
    </r>
  </si>
  <si>
    <t>Premi collegati alla performance organizzativa – art. 59 c. 2 lett. a) CCNL 2026</t>
  </si>
  <si>
    <r>
      <rPr>
        <b/>
        <sz val="10"/>
        <color rgb="FF000000"/>
        <rFont val="Tahoma"/>
        <family val="2"/>
      </rPr>
      <t xml:space="preserve"> Premi collegati alla performance organizzativa – </t>
    </r>
    <r>
      <rPr>
        <sz val="10"/>
        <color rgb="FF000000"/>
        <rFont val="Tahoma"/>
        <family val="2"/>
      </rPr>
      <t>Obiettivi finanziati con risorse Art. 79 c. 2 lett. c) CCNL 2022</t>
    </r>
  </si>
  <si>
    <r>
      <rPr>
        <sz val="10"/>
        <color rgb="FF000000"/>
        <rFont val="Tahoma"/>
        <family val="2"/>
      </rPr>
      <t xml:space="preserve">Premi collegati alla </t>
    </r>
    <r>
      <rPr>
        <b/>
        <sz val="10"/>
        <color rgb="FF000000"/>
        <rFont val="Tahoma"/>
        <family val="2"/>
      </rPr>
      <t xml:space="preserve">performance individuale </t>
    </r>
    <r>
      <rPr>
        <sz val="10"/>
        <color rgb="FF000000"/>
        <rFont val="Tahoma"/>
        <family val="2"/>
      </rPr>
      <t>- art. 59 c. 2 lett. b) CCNL 2026 contrattate nel CCDI dell'anno</t>
    </r>
  </si>
  <si>
    <r>
      <rPr>
        <sz val="10"/>
        <rFont val="Tahoma"/>
        <family val="2"/>
      </rPr>
      <t xml:space="preserve">Art. 59 c. 2 lett. k) CCNL 2026 - Risorse destinate all’attuazione dei </t>
    </r>
    <r>
      <rPr>
        <b/>
        <sz val="10"/>
        <rFont val="Tahoma"/>
        <family val="2"/>
      </rPr>
      <t>piani welfare</t>
    </r>
    <r>
      <rPr>
        <sz val="10"/>
        <rFont val="Tahoma"/>
        <family val="2"/>
      </rPr>
      <t xml:space="preserve"> ai sensi dell’art. 45, comma 2 CCNL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</si>
</sst>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\ #,##0.00;[Red]\-[$€-410]\ #,##0.00"/>
    <numFmt numFmtId="165" formatCode="* #,##0\ ;* #,##0\ ;* &quot;- &quot;;@\ "/>
    <numFmt numFmtId="166" formatCode="#,##0.00\ ;\-#,##0.00\ "/>
    <numFmt numFmtId="167" formatCode="#,##0.00_ ;\-#,##0.00\ "/>
  </numFmts>
  <fonts count="34">
    <font>
      <sz val="10"/>
      <name val="Arial"/>
      <family val="2"/>
    </font>
    <font>
      <u/>
      <sz val="10"/>
      <name val="Mangal"/>
      <family val="2"/>
    </font>
    <font>
      <sz val="10"/>
      <name val="Tahoma"/>
      <family val="2"/>
    </font>
    <font>
      <b/>
      <sz val="14"/>
      <name val="Tahoma"/>
      <family val="2"/>
    </font>
    <font>
      <b/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rgb="FFC9211E"/>
      <name val="Tahoma"/>
      <family val="2"/>
    </font>
    <font>
      <sz val="10"/>
      <name val="Mangal"/>
      <family val="2"/>
    </font>
    <font>
      <b/>
      <sz val="13"/>
      <name val="Tahoma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0"/>
      <color rgb="FFFF3333"/>
      <name val="Tahoma"/>
      <family val="2"/>
    </font>
    <font>
      <sz val="10"/>
      <color rgb="FFFFFFFF"/>
      <name val="Tahoma"/>
      <family val="2"/>
    </font>
    <font>
      <sz val="13"/>
      <name val="Tahoma"/>
      <family val="2"/>
    </font>
    <font>
      <b/>
      <sz val="13"/>
      <color rgb="FF000000"/>
      <name val="Tahoma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rgb="FF000000"/>
      <name val="Arial"/>
      <family val="2"/>
    </font>
    <font>
      <b/>
      <sz val="12"/>
      <color rgb="FFFF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b/>
      <sz val="10"/>
      <color rgb="FFFF3333"/>
      <name val="Tahoma"/>
      <family val="2"/>
    </font>
    <font>
      <sz val="10"/>
      <color rgb="FFFF3333"/>
      <name val="Arial"/>
      <family val="2"/>
    </font>
    <font>
      <i/>
      <sz val="10"/>
      <name val="Tahoma"/>
      <family val="2"/>
    </font>
    <font>
      <sz val="8"/>
      <color rgb="FF000000"/>
      <name val="Arial;Arial"/>
      <family val="2"/>
    </font>
    <font>
      <b/>
      <sz val="8"/>
      <name val="Tahoma"/>
      <family val="2"/>
    </font>
    <font>
      <b/>
      <sz val="10"/>
      <name val="Arial"/>
      <family val="2"/>
    </font>
    <font>
      <sz val="12"/>
      <name val="Tahoma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E6E6FF"/>
        <bgColor rgb="FFDDDDDD"/>
      </patternFill>
    </fill>
    <fill>
      <patternFill patternType="solid">
        <fgColor rgb="FFFFFFFF"/>
        <bgColor rgb="FFF6F9D4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6F9D4"/>
      </patternFill>
    </fill>
    <fill>
      <patternFill patternType="solid">
        <fgColor rgb="FFDDDDDD"/>
        <bgColor rgb="FFE6E6FF"/>
      </patternFill>
    </fill>
    <fill>
      <patternFill patternType="solid">
        <fgColor rgb="FFF6F9D4"/>
        <bgColor rgb="FFFFFFCC"/>
      </patternFill>
    </fill>
    <fill>
      <patternFill patternType="solid">
        <fgColor rgb="FFCCFFFF"/>
        <bgColor rgb="FFCCFFCC"/>
      </patternFill>
    </fill>
    <fill>
      <patternFill patternType="solid">
        <fgColor rgb="FF99FFCC"/>
        <bgColor rgb="FFCCFFCC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3">
    <xf numFmtId="0" fontId="0" fillId="0" borderId="0"/>
    <xf numFmtId="165" fontId="10" fillId="0" borderId="0" applyBorder="0" applyAlignment="0" applyProtection="0"/>
    <xf numFmtId="164" fontId="1" fillId="0" borderId="0" applyBorder="0" applyAlignment="0" applyProtection="0"/>
  </cellStyleXfs>
  <cellXfs count="123">
    <xf numFmtId="0" fontId="0" fillId="0" borderId="0" xfId="0"/>
    <xf numFmtId="4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>
      <alignment wrapText="1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justify" wrapText="1"/>
    </xf>
    <xf numFmtId="4" fontId="6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justify" wrapText="1"/>
    </xf>
    <xf numFmtId="4" fontId="2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justify" wrapText="1"/>
    </xf>
    <xf numFmtId="0" fontId="7" fillId="3" borderId="1" xfId="0" applyFont="1" applyFill="1" applyBorder="1" applyAlignment="1">
      <alignment horizontal="justify" wrapText="1"/>
    </xf>
    <xf numFmtId="0" fontId="2" fillId="0" borderId="1" xfId="0" applyFont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/>
    <xf numFmtId="0" fontId="8" fillId="4" borderId="1" xfId="0" applyFont="1" applyFill="1" applyBorder="1" applyAlignment="1">
      <alignment horizontal="center" vertical="center" wrapText="1"/>
    </xf>
    <xf numFmtId="166" fontId="4" fillId="4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66" fontId="4" fillId="0" borderId="1" xfId="1" applyNumberFormat="1" applyFont="1" applyBorder="1" applyAlignment="1" applyProtection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6" fontId="4" fillId="0" borderId="3" xfId="1" applyNumberFormat="1" applyFont="1" applyBorder="1" applyAlignment="1" applyProtection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1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1" fillId="4" borderId="1" xfId="0" applyFont="1" applyFill="1" applyBorder="1" applyAlignment="1">
      <alignment horizontal="center" vertical="center" wrapText="1"/>
    </xf>
    <xf numFmtId="166" fontId="11" fillId="4" borderId="1" xfId="1" applyNumberFormat="1" applyFont="1" applyFill="1" applyBorder="1" applyAlignment="1" applyProtection="1">
      <alignment horizontal="center" vertical="center"/>
    </xf>
    <xf numFmtId="0" fontId="2" fillId="0" borderId="5" xfId="0" applyFont="1" applyBorder="1"/>
    <xf numFmtId="4" fontId="4" fillId="0" borderId="6" xfId="0" applyNumberFormat="1" applyFont="1" applyBorder="1" applyAlignment="1">
      <alignment horizontal="center" vertical="center"/>
    </xf>
    <xf numFmtId="0" fontId="7" fillId="0" borderId="7" xfId="0" applyFont="1" applyBorder="1"/>
    <xf numFmtId="4" fontId="4" fillId="0" borderId="6" xfId="1" applyNumberFormat="1" applyFont="1" applyBorder="1" applyAlignment="1" applyProtection="1">
      <alignment horizontal="center" vertical="center"/>
    </xf>
    <xf numFmtId="0" fontId="4" fillId="0" borderId="0" xfId="0" applyFont="1"/>
    <xf numFmtId="4" fontId="4" fillId="0" borderId="0" xfId="1" applyNumberFormat="1" applyFont="1" applyBorder="1" applyAlignment="1" applyProtection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3" borderId="7" xfId="0" applyFont="1" applyFill="1" applyBorder="1"/>
    <xf numFmtId="0" fontId="4" fillId="4" borderId="9" xfId="0" applyFont="1" applyFill="1" applyBorder="1" applyAlignment="1">
      <alignment wrapText="1"/>
    </xf>
    <xf numFmtId="0" fontId="0" fillId="0" borderId="1" xfId="0" applyBorder="1"/>
    <xf numFmtId="0" fontId="2" fillId="3" borderId="5" xfId="0" applyFont="1" applyFill="1" applyBorder="1"/>
    <xf numFmtId="0" fontId="2" fillId="3" borderId="0" xfId="0" applyFont="1" applyFill="1"/>
    <xf numFmtId="0" fontId="8" fillId="4" borderId="9" xfId="0" applyFont="1" applyFill="1" applyBorder="1" applyAlignment="1">
      <alignment wrapText="1"/>
    </xf>
    <xf numFmtId="0" fontId="19" fillId="5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top" wrapText="1"/>
    </xf>
    <xf numFmtId="4" fontId="21" fillId="0" borderId="1" xfId="1" applyNumberFormat="1" applyFont="1" applyBorder="1" applyAlignment="1" applyProtection="1">
      <alignment horizontal="center" vertical="top" wrapText="1" shrinkToFit="1"/>
      <protection locked="0"/>
    </xf>
    <xf numFmtId="0" fontId="22" fillId="0" borderId="1" xfId="0" applyFont="1" applyBorder="1" applyAlignment="1">
      <alignment horizontal="left" vertical="center" wrapText="1"/>
    </xf>
    <xf numFmtId="4" fontId="23" fillId="0" borderId="1" xfId="1" applyNumberFormat="1" applyFont="1" applyBorder="1" applyAlignment="1" applyProtection="1">
      <alignment horizontal="left" vertical="center" wrapText="1"/>
      <protection locked="0"/>
    </xf>
    <xf numFmtId="4" fontId="5" fillId="0" borderId="1" xfId="1" applyNumberFormat="1" applyFont="1" applyBorder="1" applyAlignment="1" applyProtection="1">
      <alignment horizontal="center" vertical="top" wrapText="1" shrinkToFi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top" wrapText="1"/>
    </xf>
    <xf numFmtId="4" fontId="5" fillId="4" borderId="1" xfId="0" applyNumberFormat="1" applyFont="1" applyFill="1" applyBorder="1" applyAlignment="1">
      <alignment horizontal="center"/>
    </xf>
    <xf numFmtId="0" fontId="25" fillId="0" borderId="0" xfId="0" applyFont="1"/>
    <xf numFmtId="0" fontId="4" fillId="0" borderId="1" xfId="0" applyFont="1" applyBorder="1" applyAlignment="1">
      <alignment horizontal="center" vertical="top" wrapText="1"/>
    </xf>
    <xf numFmtId="4" fontId="0" fillId="0" borderId="1" xfId="0" applyNumberFormat="1" applyBorder="1" applyAlignment="1">
      <alignment horizontal="center"/>
    </xf>
    <xf numFmtId="0" fontId="4" fillId="0" borderId="1" xfId="0" applyFont="1" applyBorder="1" applyAlignment="1" applyProtection="1">
      <alignment vertical="center" wrapText="1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left"/>
      <protection hidden="1"/>
    </xf>
    <xf numFmtId="0" fontId="8" fillId="0" borderId="1" xfId="0" applyFont="1" applyBorder="1" applyAlignment="1" applyProtection="1">
      <alignment vertical="center" wrapText="1"/>
      <protection locked="0"/>
    </xf>
    <xf numFmtId="0" fontId="4" fillId="6" borderId="1" xfId="0" applyFont="1" applyFill="1" applyBorder="1" applyAlignment="1" applyProtection="1">
      <alignment vertical="center"/>
      <protection locked="0"/>
    </xf>
    <xf numFmtId="4" fontId="2" fillId="6" borderId="1" xfId="0" applyNumberFormat="1" applyFont="1" applyFill="1" applyBorder="1" applyAlignment="1">
      <alignment horizontal="center" vertical="center"/>
    </xf>
    <xf numFmtId="4" fontId="4" fillId="6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1" xfId="1" applyNumberFormat="1" applyFont="1" applyFill="1" applyBorder="1" applyAlignment="1" applyProtection="1">
      <alignment horizontal="center" vertical="center"/>
      <protection locked="0"/>
    </xf>
    <xf numFmtId="4" fontId="4" fillId="7" borderId="1" xfId="1" applyNumberFormat="1" applyFont="1" applyFill="1" applyBorder="1" applyAlignment="1" applyProtection="1">
      <alignment horizontal="center" vertical="center"/>
      <protection locked="0"/>
    </xf>
    <xf numFmtId="4" fontId="5" fillId="0" borderId="1" xfId="1" applyNumberFormat="1" applyFont="1" applyBorder="1" applyAlignment="1" applyProtection="1">
      <alignment horizontal="center" vertical="center"/>
      <protection locked="0"/>
    </xf>
    <xf numFmtId="4" fontId="4" fillId="0" borderId="1" xfId="1" applyNumberFormat="1" applyFont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 applyProtection="1">
      <alignment vertical="center" wrapText="1"/>
      <protection locked="0"/>
    </xf>
    <xf numFmtId="4" fontId="2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  <protection locked="0"/>
    </xf>
    <xf numFmtId="4" fontId="4" fillId="4" borderId="1" xfId="1" applyNumberFormat="1" applyFont="1" applyFill="1" applyBorder="1" applyAlignment="1" applyProtection="1">
      <alignment horizontal="center" vertical="center"/>
      <protection locked="0"/>
    </xf>
    <xf numFmtId="4" fontId="28" fillId="8" borderId="1" xfId="1" applyNumberFormat="1" applyFont="1" applyFill="1" applyBorder="1" applyAlignment="1" applyProtection="1">
      <alignment horizontal="left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4" fontId="5" fillId="9" borderId="1" xfId="1" applyNumberFormat="1" applyFont="1" applyFill="1" applyBorder="1" applyAlignment="1" applyProtection="1">
      <alignment horizontal="center" vertical="center"/>
      <protection locked="0"/>
    </xf>
    <xf numFmtId="4" fontId="5" fillId="0" borderId="1" xfId="1" applyNumberFormat="1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>
      <alignment horizontal="center"/>
    </xf>
    <xf numFmtId="0" fontId="29" fillId="5" borderId="0" xfId="0" applyFont="1" applyFill="1" applyAlignment="1">
      <alignment horizontal="center"/>
    </xf>
    <xf numFmtId="0" fontId="0" fillId="5" borderId="0" xfId="0" applyFill="1"/>
    <xf numFmtId="0" fontId="19" fillId="5" borderId="1" xfId="0" applyFont="1" applyFill="1" applyBorder="1" applyAlignment="1">
      <alignment wrapText="1"/>
    </xf>
    <xf numFmtId="0" fontId="30" fillId="5" borderId="1" xfId="0" applyFont="1" applyFill="1" applyBorder="1" applyAlignment="1">
      <alignment horizontal="left" vertical="center" wrapText="1"/>
    </xf>
    <xf numFmtId="0" fontId="31" fillId="0" borderId="0" xfId="0" applyFont="1"/>
    <xf numFmtId="0" fontId="19" fillId="0" borderId="1" xfId="0" applyFont="1" applyBorder="1" applyAlignment="1">
      <alignment wrapText="1"/>
    </xf>
    <xf numFmtId="0" fontId="32" fillId="5" borderId="1" xfId="0" applyFont="1" applyFill="1" applyBorder="1" applyAlignment="1">
      <alignment wrapText="1"/>
    </xf>
    <xf numFmtId="0" fontId="33" fillId="0" borderId="0" xfId="0" applyFont="1"/>
    <xf numFmtId="0" fontId="20" fillId="5" borderId="1" xfId="0" applyFont="1" applyFill="1" applyBorder="1" applyAlignment="1">
      <alignment wrapText="1"/>
    </xf>
    <xf numFmtId="0" fontId="2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12" fillId="0" borderId="0" xfId="0" applyFont="1"/>
    <xf numFmtId="0" fontId="20" fillId="4" borderId="1" xfId="0" applyFont="1" applyFill="1" applyBorder="1" applyAlignment="1">
      <alignment wrapText="1"/>
    </xf>
    <xf numFmtId="0" fontId="20" fillId="4" borderId="1" xfId="0" applyFont="1" applyFill="1" applyBorder="1" applyAlignment="1">
      <alignment horizontal="center" wrapText="1"/>
    </xf>
    <xf numFmtId="0" fontId="22" fillId="5" borderId="1" xfId="0" applyFont="1" applyFill="1" applyBorder="1" applyAlignment="1">
      <alignment horizontal="left" vertical="center" wrapText="1"/>
    </xf>
    <xf numFmtId="0" fontId="29" fillId="5" borderId="1" xfId="0" applyFont="1" applyFill="1" applyBorder="1" applyAlignment="1">
      <alignment horizontal="center"/>
    </xf>
    <xf numFmtId="166" fontId="4" fillId="0" borderId="8" xfId="0" applyNumberFormat="1" applyFont="1" applyBorder="1" applyAlignment="1">
      <alignment horizontal="center"/>
    </xf>
    <xf numFmtId="4" fontId="4" fillId="4" borderId="8" xfId="0" applyNumberFormat="1" applyFont="1" applyFill="1" applyBorder="1" applyAlignment="1">
      <alignment horizontal="center"/>
    </xf>
    <xf numFmtId="167" fontId="4" fillId="4" borderId="8" xfId="0" applyNumberFormat="1" applyFont="1" applyFill="1" applyBorder="1" applyAlignment="1">
      <alignment horizontal="center"/>
    </xf>
    <xf numFmtId="0" fontId="8" fillId="0" borderId="1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18" fillId="5" borderId="1" xfId="0" applyFont="1" applyFill="1" applyBorder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 wrapText="1"/>
    </xf>
  </cellXfs>
  <cellStyles count="3">
    <cellStyle name="Migliaia [0]" xfId="1" builtinId="6"/>
    <cellStyle name="Normale" xfId="0" builtinId="0"/>
    <cellStyle name="Risultato2" xfId="2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6FF"/>
      <rgbColor rgb="FFCCFFCC"/>
      <rgbColor rgb="FFF6F9D4"/>
      <rgbColor rgb="FF99FFCC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02"/>
  <sheetViews>
    <sheetView showGridLines="0" topLeftCell="A77" zoomScaleNormal="100" zoomScalePageLayoutView="95" workbookViewId="0">
      <selection activeCell="E80" sqref="E80"/>
    </sheetView>
  </sheetViews>
  <sheetFormatPr defaultColWidth="11.5703125" defaultRowHeight="12.75"/>
  <cols>
    <col min="1" max="1" width="1.7109375" customWidth="1"/>
    <col min="2" max="2" width="76.140625" customWidth="1"/>
    <col min="3" max="3" width="17.5703125" customWidth="1"/>
    <col min="5" max="5" width="29.28515625" customWidth="1"/>
    <col min="6" max="6" width="40.7109375" customWidth="1"/>
  </cols>
  <sheetData>
    <row r="1" spans="1:64" ht="31.7" customHeight="1">
      <c r="A1" s="3"/>
      <c r="B1" s="118" t="s">
        <v>0</v>
      </c>
      <c r="C1" s="11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</row>
    <row r="2" spans="1:64">
      <c r="A2" s="3"/>
      <c r="B2" s="119"/>
      <c r="C2" s="4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64" ht="15">
      <c r="A3" s="3"/>
      <c r="B3" s="119"/>
      <c r="C3" s="5" t="s">
        <v>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ht="38.1" customHeight="1">
      <c r="A4" s="3"/>
      <c r="B4" s="115" t="s">
        <v>3</v>
      </c>
      <c r="C4" s="11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ht="31.35" customHeight="1">
      <c r="A5" s="3"/>
      <c r="B5" s="112" t="s">
        <v>4</v>
      </c>
      <c r="C5" s="11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ht="31.35" customHeight="1">
      <c r="A6" s="3"/>
      <c r="B6" s="6" t="s">
        <v>5</v>
      </c>
      <c r="C6" s="7" t="s">
        <v>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ht="30.6" customHeight="1">
      <c r="A7" s="3"/>
      <c r="B7" s="112" t="s">
        <v>7</v>
      </c>
      <c r="C7" s="11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64" ht="22.5" customHeight="1">
      <c r="A8" s="3"/>
      <c r="B8" s="6" t="s">
        <v>8</v>
      </c>
      <c r="C8" s="8" t="s">
        <v>9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64" ht="64.150000000000006" customHeight="1">
      <c r="A9" s="3"/>
      <c r="B9" s="9" t="s">
        <v>184</v>
      </c>
      <c r="C9" s="10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64" ht="20.45" customHeight="1">
      <c r="A10" s="3"/>
      <c r="B10" s="11" t="s">
        <v>11</v>
      </c>
      <c r="C10" s="12">
        <f>C8+C9</f>
        <v>4115.0300000000007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ht="7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ht="30.6" customHeight="1">
      <c r="A12" s="3"/>
      <c r="B12" s="112" t="s">
        <v>12</v>
      </c>
      <c r="C12" s="11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17.25" customHeight="1">
      <c r="A13" s="3"/>
      <c r="B13" s="6" t="s">
        <v>13</v>
      </c>
      <c r="C13" s="8" t="s">
        <v>14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64" ht="17.25" customHeight="1">
      <c r="A14" s="3"/>
      <c r="B14" s="13" t="s">
        <v>15</v>
      </c>
      <c r="C14" s="8" t="s">
        <v>16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ht="29.65" customHeight="1">
      <c r="A15" s="3"/>
      <c r="B15" s="14" t="s">
        <v>17</v>
      </c>
      <c r="C15" s="8" t="s">
        <v>18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64" ht="29.65" customHeight="1">
      <c r="A16" s="3"/>
      <c r="B16" s="14" t="s">
        <v>19</v>
      </c>
      <c r="C16" s="8" t="s">
        <v>20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1:64" ht="29.65" customHeight="1">
      <c r="A17" s="3"/>
      <c r="B17" s="14" t="s">
        <v>21</v>
      </c>
      <c r="C17" s="8" t="s">
        <v>22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1:64" ht="29.65" customHeight="1">
      <c r="A18" s="3"/>
      <c r="B18" s="14" t="s">
        <v>23</v>
      </c>
      <c r="C18" s="8" t="s">
        <v>24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ht="29.65" customHeight="1">
      <c r="A19" s="3"/>
      <c r="B19" s="14" t="s">
        <v>25</v>
      </c>
      <c r="C19" s="8" t="s">
        <v>26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1:64" ht="21.2" customHeight="1">
      <c r="A20" s="3"/>
      <c r="B20" s="11" t="s">
        <v>27</v>
      </c>
      <c r="C20" s="12">
        <f>C13+C14+C15+C16+C17+C18+C19</f>
        <v>40402.409999999996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ht="32.25" customHeight="1">
      <c r="A21" s="3"/>
      <c r="B21" s="116" t="s">
        <v>28</v>
      </c>
      <c r="C21" s="116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 ht="25.5">
      <c r="A22" s="3"/>
      <c r="B22" s="15" t="s">
        <v>29</v>
      </c>
      <c r="C22" s="8" t="s">
        <v>26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ht="25.5">
      <c r="A23" s="3"/>
      <c r="B23" s="15" t="s">
        <v>30</v>
      </c>
      <c r="C23" s="8" t="s">
        <v>31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 ht="38.25">
      <c r="A24" s="3"/>
      <c r="B24" s="16" t="s">
        <v>186</v>
      </c>
      <c r="C24" s="8" t="s">
        <v>32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ht="21.2" customHeight="1">
      <c r="A25" s="3"/>
      <c r="B25" s="17" t="s">
        <v>33</v>
      </c>
      <c r="C25" s="12">
        <f>C22+C23+C24</f>
        <v>6264.3200000000006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 ht="21.2" customHeight="1">
      <c r="A26" s="3"/>
      <c r="B26" s="117" t="s">
        <v>34</v>
      </c>
      <c r="C26" s="117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 ht="21.2" customHeight="1">
      <c r="A27" s="3"/>
      <c r="B27" s="17" t="s">
        <v>35</v>
      </c>
      <c r="C27" s="12" t="s">
        <v>26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1:64" ht="33.4" customHeight="1">
      <c r="A28" s="3"/>
      <c r="B28" s="17" t="s">
        <v>36</v>
      </c>
      <c r="C28" s="8">
        <f>C6+C10-C25</f>
        <v>179644.94</v>
      </c>
      <c r="D28" s="18"/>
      <c r="E28" s="18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 ht="33" customHeight="1">
      <c r="A29" s="3"/>
      <c r="B29" s="19" t="s">
        <v>37</v>
      </c>
      <c r="C29" s="20">
        <f>C28+C20-C27</f>
        <v>220047.35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 ht="36.950000000000003" customHeight="1">
      <c r="A31" s="3"/>
      <c r="B31" s="115" t="s">
        <v>38</v>
      </c>
      <c r="C31" s="11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 ht="28.15" customHeight="1">
      <c r="A32" s="3"/>
      <c r="B32" s="112" t="s">
        <v>39</v>
      </c>
      <c r="C32" s="11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 ht="29.1" customHeight="1">
      <c r="A33" s="3"/>
      <c r="B33" s="15" t="s">
        <v>40</v>
      </c>
      <c r="C33" s="8" t="s">
        <v>41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 ht="30.6" customHeight="1">
      <c r="A34" s="3"/>
      <c r="B34" s="15" t="s">
        <v>187</v>
      </c>
      <c r="C34" s="8" t="s">
        <v>42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1:64" ht="25.7" customHeight="1">
      <c r="A35" s="3"/>
      <c r="B35" s="11" t="s">
        <v>43</v>
      </c>
      <c r="C35" s="12">
        <f>C33+C34</f>
        <v>10076.040000000001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1:64" ht="29.85" hidden="1" customHeight="1">
      <c r="A36" s="3"/>
      <c r="B36" s="112" t="s">
        <v>45</v>
      </c>
      <c r="C36" s="11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1:64" ht="18" hidden="1" customHeight="1">
      <c r="A37" s="3"/>
      <c r="B37" s="6" t="s">
        <v>46</v>
      </c>
      <c r="C37" s="8" t="s">
        <v>26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 ht="19.7" hidden="1" customHeight="1">
      <c r="A38" s="3"/>
      <c r="B38" s="21" t="s">
        <v>47</v>
      </c>
      <c r="C38" s="8" t="s">
        <v>26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 ht="32.25" hidden="1" customHeight="1">
      <c r="A39" s="3"/>
      <c r="B39" s="11" t="s">
        <v>48</v>
      </c>
      <c r="C39" s="22" t="s">
        <v>44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64" ht="30.6" customHeight="1">
      <c r="A40" s="3"/>
      <c r="B40" s="112" t="s">
        <v>49</v>
      </c>
      <c r="C40" s="11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64" ht="18" customHeight="1">
      <c r="A41" s="3"/>
      <c r="B41" s="6" t="s">
        <v>50</v>
      </c>
      <c r="C41" s="8" t="s">
        <v>51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64" ht="34.35" customHeight="1">
      <c r="A42" s="3"/>
      <c r="B42" s="15" t="s">
        <v>188</v>
      </c>
      <c r="C42" s="8" t="s">
        <v>52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64" ht="25.5">
      <c r="A43" s="3"/>
      <c r="B43" s="6" t="s">
        <v>53</v>
      </c>
      <c r="C43" s="8" t="s">
        <v>54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64" ht="37.15" customHeight="1">
      <c r="A44" s="3"/>
      <c r="B44" s="6" t="s">
        <v>189</v>
      </c>
      <c r="C44" s="8">
        <v>69715.14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64" ht="74.45" customHeight="1">
      <c r="A45" s="3"/>
      <c r="B45" s="6" t="s">
        <v>190</v>
      </c>
      <c r="C45" s="8" t="s">
        <v>55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64" ht="70.150000000000006" customHeight="1">
      <c r="A46" s="3"/>
      <c r="B46" s="13" t="s">
        <v>191</v>
      </c>
      <c r="C46" s="8" t="s">
        <v>56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64" ht="51.95" customHeight="1">
      <c r="A47" s="3"/>
      <c r="B47" s="14" t="s">
        <v>57</v>
      </c>
      <c r="C47" s="8" t="s">
        <v>56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64" ht="46.15" customHeight="1">
      <c r="A48" s="3"/>
      <c r="B48" s="14" t="s">
        <v>192</v>
      </c>
      <c r="C48" s="8" t="s">
        <v>58</v>
      </c>
      <c r="D48" s="3"/>
      <c r="E48" s="3"/>
      <c r="F48" s="6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ht="40.35" customHeight="1">
      <c r="A49" s="3"/>
      <c r="B49" s="13" t="s">
        <v>193</v>
      </c>
      <c r="C49" s="8" t="s">
        <v>59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ht="24.75" customHeight="1">
      <c r="A50" s="3"/>
      <c r="B50" s="11" t="s">
        <v>60</v>
      </c>
      <c r="C50" s="22">
        <f>C41+C42+C43+C44+C45+C46+C47+C48+C49</f>
        <v>121659.33000000003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ht="7.9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ht="33.75" customHeight="1">
      <c r="A52" s="3"/>
      <c r="B52" s="23" t="s">
        <v>61</v>
      </c>
      <c r="C52" s="20">
        <f>C35+C50</f>
        <v>131735.37000000002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ht="29.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ht="61.15" customHeight="1">
      <c r="A54" s="3"/>
      <c r="B54" s="24" t="s">
        <v>63</v>
      </c>
      <c r="C54" s="25">
        <f>C29+C52</f>
        <v>351782.72000000003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ht="7.9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ht="37.700000000000003" customHeight="1">
      <c r="A57" s="3"/>
      <c r="B57" s="115" t="s">
        <v>64</v>
      </c>
      <c r="C57" s="11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ht="29.1" customHeight="1">
      <c r="A58" s="3"/>
      <c r="B58" s="112" t="s">
        <v>65</v>
      </c>
      <c r="C58" s="11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ht="22.35" customHeight="1">
      <c r="A59" s="3"/>
      <c r="B59" s="26" t="s">
        <v>66</v>
      </c>
      <c r="C59" s="27" t="s">
        <v>26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ht="22.35" customHeight="1">
      <c r="A60" s="3"/>
      <c r="B60" s="112" t="s">
        <v>67</v>
      </c>
      <c r="C60" s="11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ht="22.35" customHeight="1">
      <c r="A61" s="3"/>
      <c r="B61" s="26" t="s">
        <v>68</v>
      </c>
      <c r="C61" s="27" t="s">
        <v>69</v>
      </c>
      <c r="D61" s="28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ht="30.6" customHeight="1">
      <c r="A62" s="3"/>
      <c r="B62" s="112" t="s">
        <v>70</v>
      </c>
      <c r="C62" s="11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ht="22.9" customHeight="1">
      <c r="A63" s="3"/>
      <c r="B63" s="29" t="s">
        <v>71</v>
      </c>
      <c r="C63" s="27" t="s">
        <v>26</v>
      </c>
      <c r="E63" s="30" t="s">
        <v>72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ht="58.9" customHeight="1">
      <c r="A64" s="31"/>
      <c r="B64" s="32" t="s">
        <v>73</v>
      </c>
      <c r="C64" s="33">
        <f>C28+C35-C59-C61-C63</f>
        <v>186110.35</v>
      </c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</row>
    <row r="65" spans="1:64" ht="58.9" customHeight="1">
      <c r="A65" s="31"/>
      <c r="B65" s="32" t="s">
        <v>75</v>
      </c>
      <c r="C65" s="33">
        <f>C54-C59-C61-C63</f>
        <v>348172.09</v>
      </c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</row>
    <row r="66" spans="1:64" ht="33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36.950000000000003" customHeight="1">
      <c r="A67" s="3"/>
      <c r="B67" s="113" t="s">
        <v>77</v>
      </c>
      <c r="C67" s="11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21.75" customHeight="1">
      <c r="A68" s="3"/>
      <c r="B68" s="34" t="s">
        <v>78</v>
      </c>
      <c r="C68" s="35" t="s">
        <v>79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21.75" customHeight="1">
      <c r="A69" s="3"/>
      <c r="B69" s="36" t="s">
        <v>80</v>
      </c>
      <c r="C69" s="37" t="s">
        <v>81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>
      <c r="A70" s="3"/>
      <c r="B70" s="38"/>
      <c r="C70" s="39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ht="37.35" customHeight="1">
      <c r="A73" s="3"/>
      <c r="B73" s="114" t="s">
        <v>82</v>
      </c>
      <c r="C73" s="114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ht="15">
      <c r="A74" s="3"/>
      <c r="B74" s="113" t="s">
        <v>83</v>
      </c>
      <c r="C74" s="11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ht="40.700000000000003" customHeight="1">
      <c r="A75" s="3"/>
      <c r="B75" s="6" t="s">
        <v>84</v>
      </c>
      <c r="C75" s="40" t="s">
        <v>85</v>
      </c>
      <c r="D75" s="3"/>
      <c r="E75" s="4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ht="21" customHeight="1">
      <c r="A76" s="3"/>
      <c r="B76" s="42" t="s">
        <v>86</v>
      </c>
      <c r="C76" s="37" t="s">
        <v>87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ht="21" customHeight="1">
      <c r="A77" s="3"/>
      <c r="B77" s="42" t="s">
        <v>88</v>
      </c>
      <c r="C77" s="37" t="s">
        <v>79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ht="21" customHeight="1">
      <c r="A78" s="3"/>
      <c r="B78" s="42" t="s">
        <v>89</v>
      </c>
      <c r="C78" s="37" t="s">
        <v>26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ht="21" customHeight="1">
      <c r="A79" s="3"/>
      <c r="B79" s="42" t="s">
        <v>90</v>
      </c>
      <c r="C79" s="37" t="s">
        <v>26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ht="66.599999999999994" customHeight="1">
      <c r="A80" s="3"/>
      <c r="B80" s="6" t="s">
        <v>185</v>
      </c>
      <c r="C80" s="37" t="s">
        <v>91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ht="25.5">
      <c r="A81" s="3"/>
      <c r="B81" s="43" t="s">
        <v>92</v>
      </c>
      <c r="C81" s="103">
        <f>C75+C76+C77+C78+C79+C80</f>
        <v>309718.37000000005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>
      <c r="A82" s="3"/>
      <c r="B82" s="4"/>
      <c r="C82" s="44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ht="15">
      <c r="A83" s="3"/>
      <c r="B83" s="113" t="s">
        <v>93</v>
      </c>
      <c r="C83" s="11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ht="21" customHeight="1">
      <c r="A84" s="3"/>
      <c r="B84" s="45" t="s">
        <v>94</v>
      </c>
      <c r="C84" s="102">
        <f>C64</f>
        <v>186110.35</v>
      </c>
      <c r="D84" s="3"/>
      <c r="E84" s="46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ht="105.6" customHeight="1">
      <c r="A85" s="3"/>
      <c r="B85" s="13" t="s">
        <v>194</v>
      </c>
      <c r="C85" s="37" t="s">
        <v>95</v>
      </c>
      <c r="E85" s="1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ht="23.25" customHeight="1">
      <c r="A86" s="3"/>
      <c r="B86" s="42" t="s">
        <v>96</v>
      </c>
      <c r="C86" s="35" t="s">
        <v>79</v>
      </c>
      <c r="D86" s="3"/>
      <c r="E86" s="46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ht="23.25" customHeight="1">
      <c r="A87" s="3"/>
      <c r="B87" s="42" t="s">
        <v>195</v>
      </c>
      <c r="C87" s="37" t="s">
        <v>26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ht="63.75">
      <c r="A88" s="3"/>
      <c r="B88" s="47" t="s">
        <v>97</v>
      </c>
      <c r="C88" s="104">
        <f>C84+C85+C86+C87</f>
        <v>312160.73000000004</v>
      </c>
      <c r="D88" s="3"/>
      <c r="E88" s="46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ht="35.450000000000003" customHeight="1">
      <c r="A90" s="3"/>
      <c r="B90" s="48" t="s">
        <v>98</v>
      </c>
      <c r="C90" s="49" t="s">
        <v>99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ht="70.900000000000006" customHeight="1">
      <c r="A91" s="3"/>
      <c r="B91" s="50" t="s">
        <v>100</v>
      </c>
      <c r="C91" s="51" t="s">
        <v>101</v>
      </c>
      <c r="D91" s="3"/>
      <c r="E91" s="46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ht="19.7" customHeight="1">
      <c r="A93" s="3"/>
      <c r="B93" s="110" t="s">
        <v>102</v>
      </c>
      <c r="C93" s="110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ht="30">
      <c r="A94" s="3"/>
      <c r="B94" s="52" t="s">
        <v>103</v>
      </c>
      <c r="C94" s="49" t="s">
        <v>104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ht="45">
      <c r="A95" s="3"/>
      <c r="B95" s="52" t="s">
        <v>105</v>
      </c>
      <c r="C95" s="49" t="s">
        <v>106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ht="20.25">
      <c r="A96" s="3"/>
      <c r="B96" s="50" t="s">
        <v>107</v>
      </c>
      <c r="C96" s="49" t="s">
        <v>99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ht="75.400000000000006" customHeight="1">
      <c r="A98" s="3"/>
      <c r="B98" s="53" t="s">
        <v>108</v>
      </c>
      <c r="C98" s="54" t="s">
        <v>109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ht="40.700000000000003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>
      <c r="A101" s="3"/>
      <c r="B101" s="111"/>
      <c r="C101" s="11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</sheetData>
  <mergeCells count="22">
    <mergeCell ref="B1:C1"/>
    <mergeCell ref="B2:B3"/>
    <mergeCell ref="B4:C4"/>
    <mergeCell ref="B5:C5"/>
    <mergeCell ref="B7:C7"/>
    <mergeCell ref="B12:C12"/>
    <mergeCell ref="B21:C21"/>
    <mergeCell ref="B26:C26"/>
    <mergeCell ref="B31:C31"/>
    <mergeCell ref="B32:C32"/>
    <mergeCell ref="B36:C36"/>
    <mergeCell ref="B40:C40"/>
    <mergeCell ref="B57:C57"/>
    <mergeCell ref="B58:C58"/>
    <mergeCell ref="B60:C60"/>
    <mergeCell ref="B93:C93"/>
    <mergeCell ref="B101:C101"/>
    <mergeCell ref="B62:C62"/>
    <mergeCell ref="B67:C67"/>
    <mergeCell ref="B73:C73"/>
    <mergeCell ref="B74:C74"/>
    <mergeCell ref="B83:C83"/>
  </mergeCells>
  <pageMargins left="0.22013888888888899" right="0.15972222222222199" top="0.37777777777777799" bottom="0.47708333333333303" header="0.511811023622047" footer="0.511811023622047"/>
  <pageSetup paperSize="9" scale="82" orientation="portrait" useFirstPageNumber="1" horizontalDpi="300" verticalDpi="300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9"/>
  <sheetViews>
    <sheetView tabSelected="1" topLeftCell="A10" zoomScale="80" zoomScaleNormal="80" zoomScalePageLayoutView="95" workbookViewId="0">
      <selection activeCell="J36" sqref="J36"/>
    </sheetView>
  </sheetViews>
  <sheetFormatPr defaultColWidth="11.5703125" defaultRowHeight="12.75"/>
  <cols>
    <col min="1" max="1" width="5.5703125" customWidth="1"/>
    <col min="2" max="2" width="61.85546875" customWidth="1"/>
    <col min="3" max="3" width="19.140625" customWidth="1"/>
    <col min="4" max="4" width="19.85546875" customWidth="1"/>
    <col min="5" max="5" width="32.42578125" customWidth="1"/>
    <col min="6" max="6" width="30.7109375" customWidth="1"/>
    <col min="7" max="7" width="23.28515625" customWidth="1"/>
  </cols>
  <sheetData>
    <row r="1" spans="1:6" ht="18">
      <c r="B1" s="118" t="s">
        <v>0</v>
      </c>
      <c r="C1" s="118"/>
    </row>
    <row r="2" spans="1:6" ht="36.950000000000003" customHeight="1">
      <c r="B2" s="55" t="s">
        <v>110</v>
      </c>
      <c r="C2" s="5" t="s">
        <v>2</v>
      </c>
    </row>
    <row r="3" spans="1:6" ht="40.15" customHeight="1">
      <c r="B3" s="56" t="s">
        <v>111</v>
      </c>
      <c r="C3" s="57">
        <f>Costituzione!C65</f>
        <v>348172.09</v>
      </c>
      <c r="E3" s="58"/>
    </row>
    <row r="4" spans="1:6" ht="26.1" customHeight="1">
      <c r="B4" s="59" t="s">
        <v>112</v>
      </c>
      <c r="C4" s="60">
        <f>Costituzione!C29-Costituzione!C59-Costituzione!C61-Costituzione!C63</f>
        <v>216436.72</v>
      </c>
    </row>
    <row r="5" spans="1:6" ht="32.85" customHeight="1">
      <c r="B5" s="59" t="s">
        <v>114</v>
      </c>
      <c r="C5" s="60">
        <f>Costituzione!C52</f>
        <v>131735.37000000002</v>
      </c>
    </row>
    <row r="8" spans="1:6" ht="33.75" customHeight="1">
      <c r="A8" s="44"/>
      <c r="B8" s="120" t="s">
        <v>115</v>
      </c>
      <c r="C8" s="120"/>
      <c r="D8" s="120"/>
    </row>
    <row r="9" spans="1:6" ht="24.4" customHeight="1">
      <c r="A9" s="44"/>
      <c r="B9" s="55"/>
      <c r="C9" s="55" t="s">
        <v>116</v>
      </c>
      <c r="D9" s="55" t="s">
        <v>117</v>
      </c>
    </row>
    <row r="10" spans="1:6" ht="28.35" customHeight="1">
      <c r="A10" s="44"/>
      <c r="B10" s="61" t="s">
        <v>118</v>
      </c>
      <c r="C10" s="62" t="s">
        <v>119</v>
      </c>
      <c r="D10" s="8"/>
      <c r="F10" s="63"/>
    </row>
    <row r="11" spans="1:6" ht="28.35" customHeight="1">
      <c r="A11" s="44"/>
      <c r="B11" s="61" t="s">
        <v>120</v>
      </c>
      <c r="C11" s="62" t="s">
        <v>121</v>
      </c>
      <c r="D11" s="62"/>
    </row>
    <row r="12" spans="1:6" ht="35.1" customHeight="1">
      <c r="A12" s="44"/>
      <c r="B12" s="61" t="s">
        <v>122</v>
      </c>
      <c r="C12" s="62" t="s">
        <v>123</v>
      </c>
      <c r="D12" s="62"/>
    </row>
    <row r="13" spans="1:6" ht="28.35" customHeight="1">
      <c r="A13" s="44"/>
      <c r="B13" s="64" t="s">
        <v>124</v>
      </c>
      <c r="C13" s="62" t="s">
        <v>26</v>
      </c>
      <c r="D13" s="62"/>
      <c r="E13" s="3"/>
    </row>
    <row r="14" spans="1:6" ht="34.5" hidden="1" customHeight="1">
      <c r="A14" s="44"/>
      <c r="B14" s="65"/>
      <c r="C14" s="66"/>
      <c r="D14" s="67"/>
    </row>
    <row r="15" spans="1:6" ht="39.950000000000003" customHeight="1">
      <c r="A15" s="44"/>
      <c r="B15" s="68" t="s">
        <v>125</v>
      </c>
      <c r="C15" s="69">
        <f>C10+C11+C12+C13</f>
        <v>112319.69999999998</v>
      </c>
      <c r="D15" s="70"/>
    </row>
    <row r="16" spans="1:6" ht="38.1" customHeight="1">
      <c r="B16" s="1" t="s">
        <v>126</v>
      </c>
      <c r="C16" s="71">
        <f>C4-C15</f>
        <v>104117.02000000002</v>
      </c>
      <c r="D16" s="71"/>
    </row>
    <row r="17" spans="1:7" ht="14.85" customHeight="1">
      <c r="A17" s="44"/>
      <c r="B17" s="72"/>
      <c r="C17" s="73"/>
      <c r="D17" s="73"/>
    </row>
    <row r="18" spans="1:7" ht="38.1" customHeight="1">
      <c r="A18" s="44"/>
      <c r="B18" s="74" t="s">
        <v>127</v>
      </c>
      <c r="C18" s="75">
        <f>C10+C11+C13</f>
        <v>89746.739999999991</v>
      </c>
      <c r="D18" s="76"/>
    </row>
    <row r="20" spans="1:7" ht="31.35" customHeight="1">
      <c r="B20" s="120" t="s">
        <v>128</v>
      </c>
      <c r="C20" s="120"/>
      <c r="D20" s="120"/>
    </row>
    <row r="21" spans="1:7" ht="21.75" customHeight="1">
      <c r="B21" s="77" t="s">
        <v>129</v>
      </c>
      <c r="C21" s="62" t="s">
        <v>52</v>
      </c>
      <c r="D21" s="8"/>
      <c r="E21" s="3"/>
    </row>
    <row r="22" spans="1:7" ht="21.75" customHeight="1">
      <c r="B22" s="77" t="s">
        <v>130</v>
      </c>
      <c r="C22" s="62" t="s">
        <v>51</v>
      </c>
      <c r="D22" s="62"/>
    </row>
    <row r="23" spans="1:7" ht="25.5">
      <c r="B23" s="77" t="s">
        <v>131</v>
      </c>
      <c r="C23" s="62" t="s">
        <v>54</v>
      </c>
      <c r="D23" s="62"/>
      <c r="E23" s="3"/>
    </row>
    <row r="24" spans="1:7">
      <c r="B24" s="77"/>
      <c r="C24" s="62"/>
      <c r="D24" s="62"/>
      <c r="E24" s="3"/>
    </row>
    <row r="25" spans="1:7" ht="38.450000000000003" customHeight="1">
      <c r="B25" s="68" t="s">
        <v>132</v>
      </c>
      <c r="C25" s="78">
        <f>C21+C22+C23+C24</f>
        <v>31131.21</v>
      </c>
      <c r="D25" s="78"/>
    </row>
    <row r="26" spans="1:7" ht="21.2" hidden="1" customHeight="1">
      <c r="B26" s="68"/>
      <c r="C26" s="78"/>
      <c r="D26" s="78"/>
    </row>
    <row r="27" spans="1:7" ht="21.2" customHeight="1"/>
    <row r="28" spans="1:7" ht="33.200000000000003" customHeight="1">
      <c r="B28" s="121" t="s">
        <v>133</v>
      </c>
      <c r="C28" s="121"/>
      <c r="D28" s="121"/>
      <c r="F28" s="71" t="s">
        <v>134</v>
      </c>
    </row>
    <row r="29" spans="1:7" ht="33.200000000000003" customHeight="1"/>
    <row r="30" spans="1:7" ht="57.75" customHeight="1">
      <c r="B30" s="120" t="s">
        <v>135</v>
      </c>
      <c r="C30" s="120"/>
      <c r="D30" s="120"/>
      <c r="E30" s="55" t="s">
        <v>136</v>
      </c>
      <c r="F30" s="55" t="s">
        <v>137</v>
      </c>
    </row>
    <row r="31" spans="1:7" ht="23.25" customHeight="1">
      <c r="B31" s="105" t="s">
        <v>196</v>
      </c>
      <c r="C31" s="62" t="s">
        <v>26</v>
      </c>
      <c r="D31" s="8"/>
      <c r="E31" s="62"/>
      <c r="F31" s="62"/>
      <c r="G31" s="3"/>
    </row>
    <row r="32" spans="1:7" ht="25.5">
      <c r="B32" s="105" t="s">
        <v>197</v>
      </c>
      <c r="C32" s="62" t="s">
        <v>26</v>
      </c>
      <c r="D32" s="62"/>
      <c r="E32" s="62"/>
      <c r="F32" s="62"/>
      <c r="G32" s="3"/>
    </row>
    <row r="33" spans="2:7" ht="21.75" customHeight="1">
      <c r="B33" s="77" t="s">
        <v>198</v>
      </c>
      <c r="C33" s="62" t="s">
        <v>26</v>
      </c>
      <c r="D33" s="62"/>
      <c r="E33" s="62"/>
      <c r="F33" s="62"/>
      <c r="G33" s="3"/>
    </row>
    <row r="34" spans="2:7" ht="25.5">
      <c r="B34" s="106" t="s">
        <v>199</v>
      </c>
      <c r="C34" s="62" t="s">
        <v>26</v>
      </c>
      <c r="D34" s="62"/>
      <c r="E34" s="62"/>
      <c r="F34" s="62"/>
    </row>
    <row r="35" spans="2:7" ht="25.5">
      <c r="B35" s="107" t="s">
        <v>200</v>
      </c>
      <c r="C35" s="62" t="s">
        <v>26</v>
      </c>
      <c r="D35" s="62"/>
      <c r="E35" s="62"/>
      <c r="F35" s="62"/>
      <c r="G35" s="3"/>
    </row>
    <row r="36" spans="2:7" ht="51">
      <c r="B36" s="108" t="s">
        <v>201</v>
      </c>
      <c r="C36" s="62" t="s">
        <v>26</v>
      </c>
      <c r="D36" s="62"/>
      <c r="E36" s="62"/>
      <c r="F36" s="62"/>
    </row>
    <row r="37" spans="2:7" ht="25.5">
      <c r="B37" s="109" t="s">
        <v>202</v>
      </c>
      <c r="C37" s="62" t="s">
        <v>26</v>
      </c>
      <c r="D37" s="62"/>
      <c r="E37" s="62"/>
      <c r="F37" s="62"/>
      <c r="G37" s="3"/>
    </row>
    <row r="38" spans="2:7" ht="25.5">
      <c r="B38" s="109" t="s">
        <v>203</v>
      </c>
      <c r="C38" s="62" t="s">
        <v>26</v>
      </c>
      <c r="D38" s="62"/>
      <c r="E38" s="62"/>
      <c r="F38" s="62"/>
      <c r="G38" s="3"/>
    </row>
    <row r="39" spans="2:7" ht="42.75" customHeight="1">
      <c r="B39" s="77" t="s">
        <v>204</v>
      </c>
      <c r="C39" s="62" t="s">
        <v>26</v>
      </c>
      <c r="D39" s="62"/>
      <c r="E39" s="62"/>
      <c r="F39" s="62"/>
      <c r="G39" s="3"/>
    </row>
    <row r="40" spans="2:7" ht="41.65" customHeight="1">
      <c r="B40" s="108" t="s">
        <v>205</v>
      </c>
      <c r="C40" s="62">
        <v>69715.14</v>
      </c>
      <c r="D40" s="62"/>
      <c r="E40" s="62"/>
      <c r="F40" s="62"/>
    </row>
    <row r="41" spans="2:7" ht="54.75" customHeight="1">
      <c r="B41" s="68" t="s">
        <v>138</v>
      </c>
      <c r="C41" s="78">
        <f>SUM(C31:C40)</f>
        <v>69715.14</v>
      </c>
      <c r="D41" s="78"/>
      <c r="E41" s="79"/>
      <c r="F41" s="79"/>
    </row>
    <row r="42" spans="2:7" ht="48.75" customHeight="1">
      <c r="B42" s="80" t="s">
        <v>139</v>
      </c>
      <c r="C42" s="81">
        <f>C15+C25+C41</f>
        <v>213166.05</v>
      </c>
      <c r="E42" s="79"/>
      <c r="F42" s="79"/>
    </row>
    <row r="43" spans="2:7" ht="21.2" customHeight="1"/>
    <row r="44" spans="2:7" ht="51.4" customHeight="1">
      <c r="B44" s="82" t="s">
        <v>140</v>
      </c>
      <c r="C44" s="72">
        <f>C3-C42</f>
        <v>135006.04000000004</v>
      </c>
      <c r="D44" s="73"/>
      <c r="E44" s="79"/>
      <c r="F44" s="79"/>
    </row>
    <row r="46" spans="2:7" ht="32.1" hidden="1" customHeight="1">
      <c r="B46" s="72"/>
      <c r="C46" s="72"/>
    </row>
    <row r="47" spans="2:7" ht="32.1" hidden="1" customHeight="1"/>
    <row r="48" spans="2:7" ht="32.1" customHeight="1"/>
    <row r="49" spans="2:3" ht="173.85" customHeight="1">
      <c r="B49" s="53" t="s">
        <v>141</v>
      </c>
      <c r="C49" s="54" t="s">
        <v>142</v>
      </c>
    </row>
  </sheetData>
  <mergeCells count="5">
    <mergeCell ref="B1:C1"/>
    <mergeCell ref="B8:D8"/>
    <mergeCell ref="B20:D20"/>
    <mergeCell ref="B28:D28"/>
    <mergeCell ref="B30:D30"/>
  </mergeCells>
  <pageMargins left="0.22013888888888899" right="0.15972222222222199" top="0.37777777777777799" bottom="0.47708333333333303" header="0.511811023622047" footer="0.511811023622047"/>
  <pageSetup paperSize="9" scale="82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9"/>
  <sheetViews>
    <sheetView showGridLines="0" zoomScale="80" zoomScaleNormal="80" zoomScalePageLayoutView="95" workbookViewId="0">
      <selection activeCell="D18" sqref="D18"/>
    </sheetView>
  </sheetViews>
  <sheetFormatPr defaultColWidth="11.5703125" defaultRowHeight="12.75"/>
  <cols>
    <col min="1" max="1" width="3.28515625" customWidth="1"/>
    <col min="2" max="2" width="80.28515625" customWidth="1"/>
    <col min="3" max="3" width="14.7109375" customWidth="1"/>
    <col min="4" max="4" width="74.7109375" customWidth="1"/>
    <col min="7" max="8" width="85.140625" customWidth="1"/>
  </cols>
  <sheetData>
    <row r="1" spans="2:4" ht="46.15" customHeight="1">
      <c r="B1" s="122" t="s">
        <v>143</v>
      </c>
      <c r="C1" s="122"/>
    </row>
    <row r="2" spans="2:4" ht="7.5" hidden="1" customHeight="1">
      <c r="B2" s="83"/>
    </row>
    <row r="3" spans="2:4">
      <c r="B3" s="84" t="s">
        <v>144</v>
      </c>
      <c r="C3" s="85"/>
      <c r="D3" s="58"/>
    </row>
    <row r="4" spans="2:4" ht="20.25">
      <c r="B4" s="86" t="s">
        <v>145</v>
      </c>
      <c r="C4" s="49" t="s">
        <v>146</v>
      </c>
    </row>
    <row r="5" spans="2:4" ht="60.75">
      <c r="B5" s="86" t="s">
        <v>147</v>
      </c>
      <c r="C5" s="49" t="s">
        <v>32</v>
      </c>
    </row>
    <row r="6" spans="2:4" ht="20.25">
      <c r="B6" s="86" t="s">
        <v>148</v>
      </c>
      <c r="C6" s="49" t="s">
        <v>149</v>
      </c>
    </row>
    <row r="8" spans="2:4">
      <c r="B8" s="85"/>
      <c r="C8" s="85"/>
    </row>
    <row r="9" spans="2:4" ht="39.6" customHeight="1">
      <c r="B9" s="87" t="s">
        <v>150</v>
      </c>
      <c r="C9" s="49" t="s">
        <v>26</v>
      </c>
    </row>
    <row r="10" spans="2:4" ht="33.6" customHeight="1">
      <c r="B10" s="87" t="s">
        <v>151</v>
      </c>
      <c r="C10" s="49" t="s">
        <v>26</v>
      </c>
    </row>
    <row r="11" spans="2:4" ht="33.6" customHeight="1">
      <c r="B11" s="87" t="s">
        <v>152</v>
      </c>
      <c r="C11" s="49" t="s">
        <v>69</v>
      </c>
    </row>
    <row r="12" spans="2:4" ht="33.6" customHeight="1">
      <c r="B12" s="87" t="s">
        <v>153</v>
      </c>
      <c r="C12" s="49" t="s">
        <v>154</v>
      </c>
      <c r="D12" s="88"/>
    </row>
    <row r="13" spans="2:4" ht="33.6" customHeight="1">
      <c r="B13" s="87" t="s">
        <v>155</v>
      </c>
      <c r="C13" s="49" t="s">
        <v>26</v>
      </c>
    </row>
    <row r="14" spans="2:4" ht="33.6" customHeight="1">
      <c r="B14" s="87" t="s">
        <v>156</v>
      </c>
      <c r="C14" s="49" t="s">
        <v>157</v>
      </c>
    </row>
    <row r="15" spans="2:4" ht="33.6" customHeight="1">
      <c r="B15" s="87" t="s">
        <v>158</v>
      </c>
      <c r="C15" s="49" t="s">
        <v>81</v>
      </c>
    </row>
    <row r="16" spans="2:4" ht="71.650000000000006" customHeight="1">
      <c r="B16" s="87" t="s">
        <v>159</v>
      </c>
      <c r="C16" s="49" t="s">
        <v>91</v>
      </c>
      <c r="D16" s="89" t="s">
        <v>160</v>
      </c>
    </row>
    <row r="17" spans="2:6" ht="156" customHeight="1">
      <c r="B17" s="90" t="s">
        <v>161</v>
      </c>
      <c r="C17" s="49" t="s">
        <v>162</v>
      </c>
      <c r="D17" s="90" t="s">
        <v>163</v>
      </c>
      <c r="E17" s="49" t="s">
        <v>162</v>
      </c>
      <c r="F17" s="91"/>
    </row>
    <row r="18" spans="2:6" ht="121.5">
      <c r="B18" s="90" t="s">
        <v>164</v>
      </c>
      <c r="C18" s="49" t="s">
        <v>149</v>
      </c>
      <c r="D18" s="90" t="s">
        <v>165</v>
      </c>
      <c r="E18" s="49" t="s">
        <v>149</v>
      </c>
    </row>
    <row r="19" spans="2:6" ht="165.6" customHeight="1">
      <c r="B19" s="2" t="s">
        <v>166</v>
      </c>
      <c r="C19" s="49" t="s">
        <v>167</v>
      </c>
      <c r="D19" s="92" t="s">
        <v>168</v>
      </c>
      <c r="E19" s="49" t="s">
        <v>167</v>
      </c>
      <c r="F19" s="91"/>
    </row>
    <row r="20" spans="2:6" ht="13.35" customHeight="1">
      <c r="B20" s="93" t="s">
        <v>169</v>
      </c>
      <c r="C20" s="94"/>
    </row>
    <row r="21" spans="2:6" ht="75.400000000000006" customHeight="1">
      <c r="B21" s="89" t="s">
        <v>170</v>
      </c>
      <c r="C21" s="94" t="s">
        <v>171</v>
      </c>
      <c r="D21" s="58"/>
    </row>
    <row r="22" spans="2:6" ht="52.9" customHeight="1">
      <c r="B22" s="89" t="s">
        <v>172</v>
      </c>
      <c r="C22" s="94" t="s">
        <v>44</v>
      </c>
    </row>
    <row r="23" spans="2:6" ht="66.400000000000006" customHeight="1">
      <c r="B23" s="95" t="s">
        <v>173</v>
      </c>
      <c r="C23" s="94" t="s">
        <v>74</v>
      </c>
    </row>
    <row r="24" spans="2:6" ht="60.4" customHeight="1">
      <c r="B24" s="96" t="s">
        <v>174</v>
      </c>
      <c r="C24" s="94" t="s">
        <v>26</v>
      </c>
    </row>
    <row r="25" spans="2:6" ht="41.65" customHeight="1">
      <c r="B25" s="96" t="s">
        <v>175</v>
      </c>
      <c r="C25" s="94" t="s">
        <v>26</v>
      </c>
    </row>
    <row r="26" spans="2:6" ht="58.15" customHeight="1">
      <c r="B26" s="89" t="s">
        <v>176</v>
      </c>
      <c r="C26" s="94" t="s">
        <v>171</v>
      </c>
      <c r="E26" s="97"/>
    </row>
    <row r="27" spans="2:6" ht="57.4" customHeight="1">
      <c r="B27" s="89" t="s">
        <v>177</v>
      </c>
      <c r="C27" s="94" t="s">
        <v>44</v>
      </c>
    </row>
    <row r="28" spans="2:6" ht="40.15" customHeight="1">
      <c r="B28" s="98" t="s">
        <v>178</v>
      </c>
      <c r="C28" s="94" t="s">
        <v>74</v>
      </c>
    </row>
    <row r="29" spans="2:6" ht="61.15" customHeight="1">
      <c r="B29" s="99" t="s">
        <v>179</v>
      </c>
      <c r="C29" s="94" t="s">
        <v>76</v>
      </c>
    </row>
    <row r="30" spans="2:6">
      <c r="B30" s="44"/>
      <c r="C30" s="94"/>
    </row>
    <row r="31" spans="2:6" ht="63.4" customHeight="1">
      <c r="B31" s="95" t="s">
        <v>180</v>
      </c>
      <c r="C31" s="94" t="s">
        <v>113</v>
      </c>
    </row>
    <row r="32" spans="2:6" ht="53.65" customHeight="1">
      <c r="B32" s="95" t="s">
        <v>181</v>
      </c>
      <c r="C32" s="94" t="s">
        <v>62</v>
      </c>
    </row>
    <row r="34" spans="1:4" ht="66.400000000000006" customHeight="1">
      <c r="B34" s="95" t="s">
        <v>182</v>
      </c>
      <c r="C34" s="94" t="s">
        <v>183</v>
      </c>
    </row>
    <row r="36" spans="1:4" ht="39.950000000000003" customHeight="1">
      <c r="A36" s="3"/>
      <c r="B36" s="110" t="s">
        <v>102</v>
      </c>
      <c r="C36" s="110"/>
    </row>
    <row r="37" spans="1:4" ht="30">
      <c r="A37" s="3"/>
      <c r="B37" s="100" t="s">
        <v>103</v>
      </c>
      <c r="C37" s="49" t="s">
        <v>104</v>
      </c>
      <c r="D37" s="46"/>
    </row>
    <row r="38" spans="1:4" ht="32.450000000000003" customHeight="1">
      <c r="A38" s="3"/>
      <c r="B38" s="100" t="s">
        <v>105</v>
      </c>
      <c r="C38" s="49" t="s">
        <v>106</v>
      </c>
      <c r="D38" s="46"/>
    </row>
    <row r="39" spans="1:4" ht="20.25">
      <c r="A39" s="3"/>
      <c r="B39" s="50" t="s">
        <v>107</v>
      </c>
      <c r="C39" s="101" t="s">
        <v>99</v>
      </c>
    </row>
  </sheetData>
  <mergeCells count="2">
    <mergeCell ref="B1:C1"/>
    <mergeCell ref="B36:C36"/>
  </mergeCells>
  <pageMargins left="0.22013888888888899" right="0.15972222222222199" top="0.37777777777777799" bottom="0.47708333333333303" header="0.511811023622047" footer="0.511811023622047"/>
  <pageSetup paperSize="9" scale="82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3851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Costituzione</vt:lpstr>
      <vt:lpstr>Utilizzo</vt:lpstr>
      <vt:lpstr>Dati utili fondo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Piera Ledda</dc:creator>
  <dc:description/>
  <cp:lastModifiedBy>Piera Ledda</cp:lastModifiedBy>
  <cp:revision>452</cp:revision>
  <cp:lastPrinted>2014-05-19T17:44:11Z</cp:lastPrinted>
  <dcterms:created xsi:type="dcterms:W3CDTF">2014-03-19T14:00:54Z</dcterms:created>
  <dcterms:modified xsi:type="dcterms:W3CDTF">2026-06-17T11:43:34Z</dcterms:modified>
  <dc:language>it-IT</dc:language>
</cp:coreProperties>
</file>